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ORME SEP\27-09-2025 PRESENTACIÓN DE INFORME\"/>
    </mc:Choice>
  </mc:AlternateContent>
  <bookViews>
    <workbookView xWindow="-120" yWindow="-120" windowWidth="20730" windowHeight="11160" firstSheet="10" activeTab="11"/>
  </bookViews>
  <sheets>
    <sheet name="INGRESOS" sheetId="1" r:id="rId1"/>
    <sheet name="AFILIACIONES Y PERMISOS 2024" sheetId="30" r:id="rId2"/>
    <sheet name="AFILIACIONES Y PERMISOS 2025" sheetId="31" r:id="rId3"/>
    <sheet name="GAL'S 2025 " sheetId="37" r:id="rId4"/>
    <sheet name="CERTIFICADOS DE ASCENSO 2025" sheetId="18" r:id="rId5"/>
    <sheet name="FESTIVAL Y SELECTIVO JUNIOR" sheetId="35" r:id="rId6"/>
    <sheet name="OPEN DE LA FAMILIA" sheetId="33" r:id="rId7"/>
    <sheet name="CAMPEONATO ESCOLAR - COLEGIAL" sheetId="34" r:id="rId8"/>
    <sheet name="II OPEN INT NOV AVA POOM" sheetId="32" r:id="rId9"/>
    <sheet name="ACTUALIZACIÓN DE ARBITRAJE" sheetId="29" r:id="rId10"/>
    <sheet name="HANMADANG - OPEN CLASIFICADOS" sheetId="28" r:id="rId11"/>
    <sheet name="EGRESOS" sheetId="2" r:id="rId12"/>
    <sheet name="CUENTAS POR COBRAR Y POR PAGAR" sheetId="3" r:id="rId13"/>
  </sheets>
  <definedNames>
    <definedName name="_xlnm._FilterDatabase" localSheetId="9" hidden="1">'ACTUALIZACIÓN DE ARBITRAJE'!$A$5:$G$192</definedName>
    <definedName name="_xlnm._FilterDatabase" localSheetId="2" hidden="1">'AFILIACIONES Y PERMISOS 2025'!$D$9:$L$139</definedName>
    <definedName name="_xlnm._FilterDatabase" localSheetId="11" hidden="1">EGRESOS!$A$193:$D$193</definedName>
    <definedName name="_xlnm._FilterDatabase" localSheetId="3" hidden="1">'GAL''S 2025 '!$K$3:$K$4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9" i="3" l="1"/>
  <c r="E85" i="3"/>
  <c r="E4" i="37" l="1"/>
  <c r="H4" i="37"/>
  <c r="E5" i="37"/>
  <c r="H5" i="37"/>
  <c r="E6" i="37"/>
  <c r="H6" i="37"/>
  <c r="E7" i="37"/>
  <c r="H7" i="37"/>
  <c r="E8" i="37"/>
  <c r="H8" i="37"/>
  <c r="E9" i="37"/>
  <c r="H9" i="37"/>
  <c r="J9" i="37" s="1"/>
  <c r="E10" i="37"/>
  <c r="H10" i="37"/>
  <c r="E11" i="37"/>
  <c r="I11" i="37" s="1"/>
  <c r="H11" i="37"/>
  <c r="E12" i="37"/>
  <c r="H12" i="37"/>
  <c r="E13" i="37"/>
  <c r="H13" i="37"/>
  <c r="E14" i="37"/>
  <c r="H14" i="37"/>
  <c r="E15" i="37"/>
  <c r="H15" i="37"/>
  <c r="E16" i="37"/>
  <c r="H16" i="37"/>
  <c r="E17" i="37"/>
  <c r="H17" i="37"/>
  <c r="E18" i="37"/>
  <c r="H18" i="37"/>
  <c r="E19" i="37"/>
  <c r="I19" i="37" s="1"/>
  <c r="H19" i="37"/>
  <c r="E20" i="37"/>
  <c r="H20" i="37"/>
  <c r="E21" i="37"/>
  <c r="H21" i="37"/>
  <c r="E22" i="37"/>
  <c r="H22" i="37"/>
  <c r="E23" i="37"/>
  <c r="I23" i="37" s="1"/>
  <c r="H23" i="37"/>
  <c r="E24" i="37"/>
  <c r="H24" i="37"/>
  <c r="E25" i="37"/>
  <c r="H25" i="37"/>
  <c r="E26" i="37"/>
  <c r="H26" i="37"/>
  <c r="E27" i="37"/>
  <c r="I27" i="37" s="1"/>
  <c r="H27" i="37"/>
  <c r="E28" i="37"/>
  <c r="H28" i="37"/>
  <c r="E29" i="37"/>
  <c r="H29" i="37"/>
  <c r="E30" i="37"/>
  <c r="H30" i="37"/>
  <c r="E31" i="37"/>
  <c r="H31" i="37"/>
  <c r="E32" i="37"/>
  <c r="H32" i="37"/>
  <c r="E33" i="37"/>
  <c r="I33" i="37" s="1"/>
  <c r="H33" i="37"/>
  <c r="E34" i="37"/>
  <c r="H34" i="37"/>
  <c r="E35" i="37"/>
  <c r="H35" i="37"/>
  <c r="E36" i="37"/>
  <c r="H36" i="37"/>
  <c r="E37" i="37"/>
  <c r="H37" i="37"/>
  <c r="E38" i="37"/>
  <c r="H38" i="37"/>
  <c r="E39" i="37"/>
  <c r="H39" i="37"/>
  <c r="E40" i="37"/>
  <c r="H40" i="37"/>
  <c r="E41" i="37"/>
  <c r="I41" i="37" s="1"/>
  <c r="H41" i="37"/>
  <c r="E42" i="37"/>
  <c r="H42" i="37"/>
  <c r="E43" i="37"/>
  <c r="H43" i="37"/>
  <c r="E44" i="37"/>
  <c r="H44" i="37"/>
  <c r="E45" i="37"/>
  <c r="H45" i="37"/>
  <c r="E46" i="37"/>
  <c r="H46" i="37"/>
  <c r="E47" i="37"/>
  <c r="H47" i="37"/>
  <c r="E48" i="37"/>
  <c r="H48" i="37"/>
  <c r="E49" i="37"/>
  <c r="I49" i="37" s="1"/>
  <c r="H49" i="37"/>
  <c r="E50" i="37"/>
  <c r="H50" i="37"/>
  <c r="E51" i="37"/>
  <c r="H51" i="37"/>
  <c r="E52" i="37"/>
  <c r="H52" i="37"/>
  <c r="E53" i="37"/>
  <c r="H53" i="37"/>
  <c r="E54" i="37"/>
  <c r="H54" i="37"/>
  <c r="E55" i="37"/>
  <c r="H55" i="37"/>
  <c r="E56" i="37"/>
  <c r="H56" i="37"/>
  <c r="E57" i="37"/>
  <c r="I57" i="37" s="1"/>
  <c r="H57" i="37"/>
  <c r="E58" i="37"/>
  <c r="H58" i="37"/>
  <c r="E59" i="37"/>
  <c r="H59" i="37"/>
  <c r="E60" i="37"/>
  <c r="H60" i="37"/>
  <c r="E61" i="37"/>
  <c r="H61" i="37"/>
  <c r="E62" i="37"/>
  <c r="H62" i="37"/>
  <c r="E63" i="37"/>
  <c r="H63" i="37"/>
  <c r="E64" i="37"/>
  <c r="H64" i="37"/>
  <c r="E65" i="37"/>
  <c r="I65" i="37" s="1"/>
  <c r="H65" i="37"/>
  <c r="E66" i="37"/>
  <c r="H66" i="37"/>
  <c r="E67" i="37"/>
  <c r="H67" i="37"/>
  <c r="E68" i="37"/>
  <c r="H68" i="37"/>
  <c r="E69" i="37"/>
  <c r="H69" i="37"/>
  <c r="E70" i="37"/>
  <c r="H70" i="37"/>
  <c r="E71" i="37"/>
  <c r="H71" i="37"/>
  <c r="E72" i="37"/>
  <c r="H72" i="37"/>
  <c r="E73" i="37"/>
  <c r="I73" i="37" s="1"/>
  <c r="H73" i="37"/>
  <c r="E74" i="37"/>
  <c r="H74" i="37"/>
  <c r="E75" i="37"/>
  <c r="H75" i="37"/>
  <c r="E76" i="37"/>
  <c r="H76" i="37"/>
  <c r="E77" i="37"/>
  <c r="H77" i="37"/>
  <c r="E78" i="37"/>
  <c r="H78" i="37"/>
  <c r="E79" i="37"/>
  <c r="H79" i="37"/>
  <c r="E80" i="37"/>
  <c r="H80" i="37"/>
  <c r="E81" i="37"/>
  <c r="J81" i="37" s="1"/>
  <c r="H81" i="37"/>
  <c r="E82" i="37"/>
  <c r="H82" i="37"/>
  <c r="E83" i="37"/>
  <c r="H83" i="37"/>
  <c r="E84" i="37"/>
  <c r="H84" i="37"/>
  <c r="E85" i="37"/>
  <c r="J85" i="37" s="1"/>
  <c r="H85" i="37"/>
  <c r="E86" i="37"/>
  <c r="H86" i="37"/>
  <c r="E87" i="37"/>
  <c r="H87" i="37"/>
  <c r="E88" i="37"/>
  <c r="H88" i="37"/>
  <c r="E89" i="37"/>
  <c r="J89" i="37" s="1"/>
  <c r="H89" i="37"/>
  <c r="E90" i="37"/>
  <c r="H90" i="37"/>
  <c r="E91" i="37"/>
  <c r="H91" i="37"/>
  <c r="E92" i="37"/>
  <c r="H92" i="37"/>
  <c r="E93" i="37"/>
  <c r="J93" i="37" s="1"/>
  <c r="H93" i="37"/>
  <c r="E94" i="37"/>
  <c r="H94" i="37"/>
  <c r="E95" i="37"/>
  <c r="H95" i="37"/>
  <c r="E96" i="37"/>
  <c r="H96" i="37"/>
  <c r="E97" i="37"/>
  <c r="J97" i="37" s="1"/>
  <c r="H97" i="37"/>
  <c r="E98" i="37"/>
  <c r="H98" i="37"/>
  <c r="E99" i="37"/>
  <c r="H99" i="37"/>
  <c r="E100" i="37"/>
  <c r="H100" i="37"/>
  <c r="E101" i="37"/>
  <c r="J101" i="37" s="1"/>
  <c r="H101" i="37"/>
  <c r="E102" i="37"/>
  <c r="H102" i="37"/>
  <c r="E103" i="37"/>
  <c r="H103" i="37"/>
  <c r="E104" i="37"/>
  <c r="H104" i="37"/>
  <c r="E105" i="37"/>
  <c r="H105" i="37"/>
  <c r="E106" i="37"/>
  <c r="H106" i="37"/>
  <c r="E107" i="37"/>
  <c r="H107" i="37"/>
  <c r="E108" i="37"/>
  <c r="H108" i="37"/>
  <c r="E109" i="37"/>
  <c r="H109" i="37"/>
  <c r="E110" i="37"/>
  <c r="H110" i="37"/>
  <c r="E111" i="37"/>
  <c r="H111" i="37"/>
  <c r="E112" i="37"/>
  <c r="H112" i="37"/>
  <c r="E113" i="37"/>
  <c r="J113" i="37" s="1"/>
  <c r="H113" i="37"/>
  <c r="E114" i="37"/>
  <c r="H114" i="37"/>
  <c r="E115" i="37"/>
  <c r="H115" i="37"/>
  <c r="E116" i="37"/>
  <c r="H116" i="37"/>
  <c r="E117" i="37"/>
  <c r="J117" i="37" s="1"/>
  <c r="H117" i="37"/>
  <c r="E118" i="37"/>
  <c r="J118" i="37" s="1"/>
  <c r="H118" i="37"/>
  <c r="E119" i="37"/>
  <c r="H119" i="37"/>
  <c r="E120" i="37"/>
  <c r="H120" i="37"/>
  <c r="E121" i="37"/>
  <c r="H121" i="37"/>
  <c r="E122" i="37"/>
  <c r="J122" i="37" s="1"/>
  <c r="H122" i="37"/>
  <c r="E123" i="37"/>
  <c r="H123" i="37"/>
  <c r="E124" i="37"/>
  <c r="H124" i="37"/>
  <c r="E125" i="37"/>
  <c r="I125" i="37" s="1"/>
  <c r="H125" i="37"/>
  <c r="E126" i="37"/>
  <c r="J126" i="37" s="1"/>
  <c r="H126" i="37"/>
  <c r="E127" i="37"/>
  <c r="H127" i="37"/>
  <c r="E128" i="37"/>
  <c r="H128" i="37"/>
  <c r="E129" i="37"/>
  <c r="I129" i="37" s="1"/>
  <c r="H129" i="37"/>
  <c r="E130" i="37"/>
  <c r="J130" i="37" s="1"/>
  <c r="H130" i="37"/>
  <c r="E131" i="37"/>
  <c r="H131" i="37"/>
  <c r="E132" i="37"/>
  <c r="H132" i="37"/>
  <c r="E133" i="37"/>
  <c r="I133" i="37" s="1"/>
  <c r="H133" i="37"/>
  <c r="E134" i="37"/>
  <c r="J134" i="37" s="1"/>
  <c r="H134" i="37"/>
  <c r="E135" i="37"/>
  <c r="H135" i="37"/>
  <c r="E136" i="37"/>
  <c r="H136" i="37"/>
  <c r="E137" i="37"/>
  <c r="I137" i="37" s="1"/>
  <c r="H137" i="37"/>
  <c r="E138" i="37"/>
  <c r="J138" i="37" s="1"/>
  <c r="H138" i="37"/>
  <c r="E139" i="37"/>
  <c r="H139" i="37"/>
  <c r="E140" i="37"/>
  <c r="H140" i="37"/>
  <c r="E141" i="37"/>
  <c r="I141" i="37" s="1"/>
  <c r="H141" i="37"/>
  <c r="E142" i="37"/>
  <c r="J142" i="37" s="1"/>
  <c r="H142" i="37"/>
  <c r="E143" i="37"/>
  <c r="H143" i="37"/>
  <c r="E144" i="37"/>
  <c r="H144" i="37"/>
  <c r="E145" i="37"/>
  <c r="I145" i="37" s="1"/>
  <c r="H145" i="37"/>
  <c r="E146" i="37"/>
  <c r="J146" i="37" s="1"/>
  <c r="H146" i="37"/>
  <c r="E147" i="37"/>
  <c r="H147" i="37"/>
  <c r="E148" i="37"/>
  <c r="H148" i="37"/>
  <c r="E149" i="37"/>
  <c r="I149" i="37" s="1"/>
  <c r="H149" i="37"/>
  <c r="E150" i="37"/>
  <c r="J150" i="37" s="1"/>
  <c r="H150" i="37"/>
  <c r="E151" i="37"/>
  <c r="H151" i="37"/>
  <c r="E152" i="37"/>
  <c r="H152" i="37"/>
  <c r="E153" i="37"/>
  <c r="I153" i="37" s="1"/>
  <c r="H153" i="37"/>
  <c r="E154" i="37"/>
  <c r="J154" i="37" s="1"/>
  <c r="H154" i="37"/>
  <c r="E155" i="37"/>
  <c r="H155" i="37"/>
  <c r="E156" i="37"/>
  <c r="H156" i="37"/>
  <c r="E157" i="37"/>
  <c r="I157" i="37" s="1"/>
  <c r="H157" i="37"/>
  <c r="E158" i="37"/>
  <c r="J158" i="37" s="1"/>
  <c r="H158" i="37"/>
  <c r="E159" i="37"/>
  <c r="H159" i="37"/>
  <c r="E160" i="37"/>
  <c r="H160" i="37"/>
  <c r="E161" i="37"/>
  <c r="I161" i="37" s="1"/>
  <c r="H161" i="37"/>
  <c r="E162" i="37"/>
  <c r="J162" i="37" s="1"/>
  <c r="H162" i="37"/>
  <c r="E163" i="37"/>
  <c r="H163" i="37"/>
  <c r="E164" i="37"/>
  <c r="H164" i="37"/>
  <c r="E165" i="37"/>
  <c r="I165" i="37" s="1"/>
  <c r="H165" i="37"/>
  <c r="E166" i="37"/>
  <c r="J166" i="37" s="1"/>
  <c r="H166" i="37"/>
  <c r="E167" i="37"/>
  <c r="H167" i="37"/>
  <c r="E168" i="37"/>
  <c r="H168" i="37"/>
  <c r="E169" i="37"/>
  <c r="I169" i="37" s="1"/>
  <c r="H169" i="37"/>
  <c r="E170" i="37"/>
  <c r="J170" i="37" s="1"/>
  <c r="H170" i="37"/>
  <c r="E171" i="37"/>
  <c r="H171" i="37"/>
  <c r="E172" i="37"/>
  <c r="H172" i="37"/>
  <c r="E173" i="37"/>
  <c r="I173" i="37" s="1"/>
  <c r="H173" i="37"/>
  <c r="E174" i="37"/>
  <c r="J174" i="37" s="1"/>
  <c r="H174" i="37"/>
  <c r="E175" i="37"/>
  <c r="H175" i="37"/>
  <c r="E176" i="37"/>
  <c r="H176" i="37"/>
  <c r="E177" i="37"/>
  <c r="I177" i="37" s="1"/>
  <c r="H177" i="37"/>
  <c r="E178" i="37"/>
  <c r="H178" i="37"/>
  <c r="E179" i="37"/>
  <c r="H179" i="37"/>
  <c r="E180" i="37"/>
  <c r="H180" i="37"/>
  <c r="E181" i="37"/>
  <c r="I181" i="37" s="1"/>
  <c r="H181" i="37"/>
  <c r="E182" i="37"/>
  <c r="H182" i="37"/>
  <c r="E183" i="37"/>
  <c r="H183" i="37"/>
  <c r="E184" i="37"/>
  <c r="H184" i="37"/>
  <c r="E185" i="37"/>
  <c r="I185" i="37" s="1"/>
  <c r="H185" i="37"/>
  <c r="E186" i="37"/>
  <c r="H186" i="37"/>
  <c r="E187" i="37"/>
  <c r="H187" i="37"/>
  <c r="E188" i="37"/>
  <c r="H188" i="37"/>
  <c r="E189" i="37"/>
  <c r="I189" i="37" s="1"/>
  <c r="H189" i="37"/>
  <c r="E190" i="37"/>
  <c r="H190" i="37"/>
  <c r="E191" i="37"/>
  <c r="H191" i="37"/>
  <c r="E192" i="37"/>
  <c r="H192" i="37"/>
  <c r="E193" i="37"/>
  <c r="I193" i="37" s="1"/>
  <c r="H193" i="37"/>
  <c r="E194" i="37"/>
  <c r="H194" i="37"/>
  <c r="E195" i="37"/>
  <c r="H195" i="37"/>
  <c r="E196" i="37"/>
  <c r="H196" i="37"/>
  <c r="E197" i="37"/>
  <c r="I197" i="37" s="1"/>
  <c r="H197" i="37"/>
  <c r="E198" i="37"/>
  <c r="H198" i="37"/>
  <c r="E199" i="37"/>
  <c r="H199" i="37"/>
  <c r="E200" i="37"/>
  <c r="H200" i="37"/>
  <c r="E201" i="37"/>
  <c r="I201" i="37" s="1"/>
  <c r="H201" i="37"/>
  <c r="E202" i="37"/>
  <c r="H202" i="37"/>
  <c r="E203" i="37"/>
  <c r="H203" i="37"/>
  <c r="E204" i="37"/>
  <c r="H204" i="37"/>
  <c r="E205" i="37"/>
  <c r="I205" i="37" s="1"/>
  <c r="H205" i="37"/>
  <c r="C206" i="37"/>
  <c r="F206" i="37"/>
  <c r="D10" i="1" s="1"/>
  <c r="G206" i="37"/>
  <c r="E10" i="1" s="1"/>
  <c r="C218" i="37"/>
  <c r="B222" i="37"/>
  <c r="B223" i="37"/>
  <c r="B224" i="37"/>
  <c r="B225" i="37"/>
  <c r="C226" i="37"/>
  <c r="C212" i="37" l="1"/>
  <c r="I91" i="37"/>
  <c r="I43" i="37"/>
  <c r="I35" i="37"/>
  <c r="J25" i="37"/>
  <c r="J19" i="37"/>
  <c r="J11" i="37"/>
  <c r="C211" i="37"/>
  <c r="I103" i="37"/>
  <c r="J27" i="37"/>
  <c r="J172" i="37"/>
  <c r="J168" i="37"/>
  <c r="J164" i="37"/>
  <c r="J160" i="37"/>
  <c r="J156" i="37"/>
  <c r="J152" i="37"/>
  <c r="J148" i="37"/>
  <c r="J144" i="37"/>
  <c r="J140" i="37"/>
  <c r="J136" i="37"/>
  <c r="J132" i="37"/>
  <c r="J128" i="37"/>
  <c r="J124" i="37"/>
  <c r="J120" i="37"/>
  <c r="I109" i="37"/>
  <c r="I101" i="37"/>
  <c r="I95" i="37"/>
  <c r="I79" i="37"/>
  <c r="I75" i="37"/>
  <c r="J67" i="37"/>
  <c r="J59" i="37"/>
  <c r="I51" i="37"/>
  <c r="I47" i="37"/>
  <c r="I39" i="37"/>
  <c r="I31" i="37"/>
  <c r="I15" i="37"/>
  <c r="I9" i="37"/>
  <c r="I5" i="37"/>
  <c r="J77" i="37"/>
  <c r="I45" i="37"/>
  <c r="I37" i="37"/>
  <c r="I29" i="37"/>
  <c r="J17" i="37"/>
  <c r="I203" i="37"/>
  <c r="I199" i="37"/>
  <c r="I195" i="37"/>
  <c r="I191" i="37"/>
  <c r="I187" i="37"/>
  <c r="I183" i="37"/>
  <c r="I179" i="37"/>
  <c r="I175" i="37"/>
  <c r="I171" i="37"/>
  <c r="I167" i="37"/>
  <c r="I163" i="37"/>
  <c r="I159" i="37"/>
  <c r="I155" i="37"/>
  <c r="I151" i="37"/>
  <c r="I147" i="37"/>
  <c r="I143" i="37"/>
  <c r="I139" i="37"/>
  <c r="I135" i="37"/>
  <c r="I131" i="37"/>
  <c r="I127" i="37"/>
  <c r="I111" i="37"/>
  <c r="J109" i="37"/>
  <c r="J105" i="37"/>
  <c r="I93" i="37"/>
  <c r="I87" i="37"/>
  <c r="I83" i="37"/>
  <c r="I77" i="37"/>
  <c r="J73" i="37"/>
  <c r="I71" i="37"/>
  <c r="I67" i="37"/>
  <c r="J65" i="37"/>
  <c r="I63" i="37"/>
  <c r="I59" i="37"/>
  <c r="J57" i="37"/>
  <c r="I55" i="37"/>
  <c r="J51" i="37"/>
  <c r="I25" i="37"/>
  <c r="I21" i="37"/>
  <c r="I17" i="37"/>
  <c r="I13" i="37"/>
  <c r="I7" i="37"/>
  <c r="I117" i="37"/>
  <c r="I107" i="37"/>
  <c r="I85" i="37"/>
  <c r="J75" i="37"/>
  <c r="J49" i="37"/>
  <c r="J43" i="37"/>
  <c r="J41" i="37"/>
  <c r="J35" i="37"/>
  <c r="J33" i="37"/>
  <c r="J5" i="37"/>
  <c r="E206" i="37"/>
  <c r="I99" i="37"/>
  <c r="I69" i="37"/>
  <c r="I61" i="37"/>
  <c r="I53" i="37"/>
  <c r="C213" i="37"/>
  <c r="J121" i="37"/>
  <c r="J115" i="37"/>
  <c r="J107" i="37"/>
  <c r="J99" i="37"/>
  <c r="J91" i="37"/>
  <c r="J83" i="37"/>
  <c r="J71" i="37"/>
  <c r="J63" i="37"/>
  <c r="J55" i="37"/>
  <c r="J47" i="37"/>
  <c r="J39" i="37"/>
  <c r="J31" i="37"/>
  <c r="J23" i="37"/>
  <c r="J15" i="37"/>
  <c r="J7" i="37"/>
  <c r="J205" i="37"/>
  <c r="J203" i="37"/>
  <c r="J201" i="37"/>
  <c r="J199" i="37"/>
  <c r="J197" i="37"/>
  <c r="J195" i="37"/>
  <c r="J193" i="37"/>
  <c r="J191" i="37"/>
  <c r="J189" i="37"/>
  <c r="J187" i="37"/>
  <c r="J185" i="37"/>
  <c r="J183" i="37"/>
  <c r="J181" i="37"/>
  <c r="J179" i="37"/>
  <c r="J177" i="37"/>
  <c r="J175" i="37"/>
  <c r="J173" i="37"/>
  <c r="J171" i="37"/>
  <c r="J169" i="37"/>
  <c r="J167" i="37"/>
  <c r="J165" i="37"/>
  <c r="J163" i="37"/>
  <c r="J161" i="37"/>
  <c r="J159" i="37"/>
  <c r="J157" i="37"/>
  <c r="J155" i="37"/>
  <c r="J153" i="37"/>
  <c r="J151" i="37"/>
  <c r="J149" i="37"/>
  <c r="J147" i="37"/>
  <c r="J145" i="37"/>
  <c r="J143" i="37"/>
  <c r="J141" i="37"/>
  <c r="J139" i="37"/>
  <c r="J137" i="37"/>
  <c r="J135" i="37"/>
  <c r="J133" i="37"/>
  <c r="J131" i="37"/>
  <c r="J129" i="37"/>
  <c r="J127" i="37"/>
  <c r="J125" i="37"/>
  <c r="I113" i="37"/>
  <c r="I105" i="37"/>
  <c r="I97" i="37"/>
  <c r="I89" i="37"/>
  <c r="I81" i="37"/>
  <c r="J69" i="37"/>
  <c r="J61" i="37"/>
  <c r="J53" i="37"/>
  <c r="J45" i="37"/>
  <c r="J37" i="37"/>
  <c r="J29" i="37"/>
  <c r="J21" i="37"/>
  <c r="J13" i="37"/>
  <c r="I204" i="37"/>
  <c r="I202" i="37"/>
  <c r="H206" i="37"/>
  <c r="I198" i="37"/>
  <c r="I196" i="37"/>
  <c r="I194" i="37"/>
  <c r="I192" i="37"/>
  <c r="I190" i="37"/>
  <c r="I188" i="37"/>
  <c r="I186" i="37"/>
  <c r="I184" i="37"/>
  <c r="I182" i="37"/>
  <c r="I180" i="37"/>
  <c r="I178" i="37"/>
  <c r="I176" i="37"/>
  <c r="I174" i="37"/>
  <c r="I172" i="37"/>
  <c r="I170" i="37"/>
  <c r="I168" i="37"/>
  <c r="I166" i="37"/>
  <c r="I164" i="37"/>
  <c r="I162" i="37"/>
  <c r="I160" i="37"/>
  <c r="I158" i="37"/>
  <c r="I156" i="37"/>
  <c r="I154" i="37"/>
  <c r="I152" i="37"/>
  <c r="I150" i="37"/>
  <c r="I148" i="37"/>
  <c r="I146" i="37"/>
  <c r="I144" i="37"/>
  <c r="I142" i="37"/>
  <c r="I140" i="37"/>
  <c r="I138" i="37"/>
  <c r="I136" i="37"/>
  <c r="I134" i="37"/>
  <c r="I132" i="37"/>
  <c r="I130" i="37"/>
  <c r="I128" i="37"/>
  <c r="I126" i="37"/>
  <c r="I124" i="37"/>
  <c r="I123" i="37"/>
  <c r="J119" i="37"/>
  <c r="I115" i="37"/>
  <c r="J111" i="37"/>
  <c r="J103" i="37"/>
  <c r="J95" i="37"/>
  <c r="J87" i="37"/>
  <c r="J79" i="37"/>
  <c r="J204" i="37"/>
  <c r="J202" i="37"/>
  <c r="J200" i="37"/>
  <c r="J198" i="37"/>
  <c r="J196" i="37"/>
  <c r="J194" i="37"/>
  <c r="J192" i="37"/>
  <c r="J190" i="37"/>
  <c r="J188" i="37"/>
  <c r="J186" i="37"/>
  <c r="J184" i="37"/>
  <c r="J182" i="37"/>
  <c r="J180" i="37"/>
  <c r="J178" i="37"/>
  <c r="J176" i="37"/>
  <c r="I116" i="37"/>
  <c r="J116" i="37"/>
  <c r="I108" i="37"/>
  <c r="J108" i="37"/>
  <c r="I100" i="37"/>
  <c r="J100" i="37"/>
  <c r="I92" i="37"/>
  <c r="J92" i="37"/>
  <c r="I84" i="37"/>
  <c r="J84" i="37"/>
  <c r="I66" i="37"/>
  <c r="J66" i="37"/>
  <c r="I58" i="37"/>
  <c r="J58" i="37"/>
  <c r="I50" i="37"/>
  <c r="J50" i="37"/>
  <c r="I42" i="37"/>
  <c r="J42" i="37"/>
  <c r="I34" i="37"/>
  <c r="J34" i="37"/>
  <c r="I26" i="37"/>
  <c r="J26" i="37"/>
  <c r="I18" i="37"/>
  <c r="J18" i="37"/>
  <c r="I10" i="37"/>
  <c r="J10" i="37"/>
  <c r="I200" i="37"/>
  <c r="I110" i="37"/>
  <c r="J110" i="37"/>
  <c r="I102" i="37"/>
  <c r="J102" i="37"/>
  <c r="I94" i="37"/>
  <c r="J94" i="37"/>
  <c r="I86" i="37"/>
  <c r="J86" i="37"/>
  <c r="I78" i="37"/>
  <c r="J78" i="37"/>
  <c r="I76" i="37"/>
  <c r="J76" i="37"/>
  <c r="I74" i="37"/>
  <c r="J74" i="37"/>
  <c r="I72" i="37"/>
  <c r="J72" i="37"/>
  <c r="I64" i="37"/>
  <c r="J64" i="37"/>
  <c r="I56" i="37"/>
  <c r="J56" i="37"/>
  <c r="I48" i="37"/>
  <c r="J48" i="37"/>
  <c r="I40" i="37"/>
  <c r="J40" i="37"/>
  <c r="I32" i="37"/>
  <c r="J32" i="37"/>
  <c r="I24" i="37"/>
  <c r="J24" i="37"/>
  <c r="I16" i="37"/>
  <c r="J16" i="37"/>
  <c r="I8" i="37"/>
  <c r="J8" i="37"/>
  <c r="J123" i="37"/>
  <c r="I112" i="37"/>
  <c r="J112" i="37"/>
  <c r="I104" i="37"/>
  <c r="J104" i="37"/>
  <c r="I96" i="37"/>
  <c r="J96" i="37"/>
  <c r="I88" i="37"/>
  <c r="J88" i="37"/>
  <c r="I80" i="37"/>
  <c r="J80" i="37"/>
  <c r="I70" i="37"/>
  <c r="J70" i="37"/>
  <c r="I62" i="37"/>
  <c r="J62" i="37"/>
  <c r="I54" i="37"/>
  <c r="J54" i="37"/>
  <c r="I46" i="37"/>
  <c r="J46" i="37"/>
  <c r="I38" i="37"/>
  <c r="J38" i="37"/>
  <c r="I30" i="37"/>
  <c r="J30" i="37"/>
  <c r="I22" i="37"/>
  <c r="J22" i="37"/>
  <c r="I14" i="37"/>
  <c r="J14" i="37"/>
  <c r="I6" i="37"/>
  <c r="J6" i="37"/>
  <c r="I122" i="37"/>
  <c r="I121" i="37"/>
  <c r="I120" i="37"/>
  <c r="I119" i="37"/>
  <c r="I118" i="37"/>
  <c r="I114" i="37"/>
  <c r="J114" i="37"/>
  <c r="I106" i="37"/>
  <c r="J106" i="37"/>
  <c r="I98" i="37"/>
  <c r="J98" i="37"/>
  <c r="I90" i="37"/>
  <c r="J90" i="37"/>
  <c r="I82" i="37"/>
  <c r="J82" i="37"/>
  <c r="I68" i="37"/>
  <c r="J68" i="37"/>
  <c r="I60" i="37"/>
  <c r="J60" i="37"/>
  <c r="I52" i="37"/>
  <c r="J52" i="37"/>
  <c r="I44" i="37"/>
  <c r="J44" i="37"/>
  <c r="I36" i="37"/>
  <c r="J36" i="37"/>
  <c r="I28" i="37"/>
  <c r="J28" i="37"/>
  <c r="I20" i="37"/>
  <c r="J20" i="37"/>
  <c r="I12" i="37"/>
  <c r="J12" i="37"/>
  <c r="I4" i="37"/>
  <c r="J4" i="37"/>
  <c r="H141" i="31" l="1"/>
  <c r="C75" i="3" l="1"/>
  <c r="E75" i="3"/>
  <c r="C76" i="3"/>
  <c r="E76" i="3"/>
  <c r="E74" i="3"/>
  <c r="C74" i="3"/>
  <c r="E69" i="3"/>
  <c r="F67" i="3" s="1"/>
  <c r="C69" i="3"/>
  <c r="E64" i="3"/>
  <c r="F62" i="3" s="1"/>
  <c r="C64" i="3"/>
  <c r="C110" i="32"/>
  <c r="B152" i="34"/>
  <c r="C153" i="34"/>
  <c r="C58" i="3"/>
  <c r="D58" i="3"/>
  <c r="E58" i="3"/>
  <c r="C59" i="3"/>
  <c r="D59" i="3"/>
  <c r="E59" i="3"/>
  <c r="C57" i="3"/>
  <c r="D57" i="3"/>
  <c r="E57" i="3"/>
  <c r="C55" i="3"/>
  <c r="D55" i="3"/>
  <c r="E55" i="3"/>
  <c r="C56" i="3"/>
  <c r="D56" i="3"/>
  <c r="E56" i="3"/>
  <c r="C51" i="3"/>
  <c r="D51" i="3"/>
  <c r="E51" i="3"/>
  <c r="C52" i="3"/>
  <c r="D52" i="3"/>
  <c r="E52" i="3"/>
  <c r="C53" i="3"/>
  <c r="D53" i="3"/>
  <c r="E53" i="3"/>
  <c r="C54" i="3"/>
  <c r="D54" i="3"/>
  <c r="E54" i="3"/>
  <c r="C47" i="3"/>
  <c r="D47" i="3"/>
  <c r="E47" i="3"/>
  <c r="C48" i="3"/>
  <c r="D48" i="3"/>
  <c r="E48" i="3"/>
  <c r="C49" i="3"/>
  <c r="D49" i="3"/>
  <c r="E49" i="3"/>
  <c r="C50" i="3"/>
  <c r="D50" i="3"/>
  <c r="E50" i="3"/>
  <c r="C42" i="3"/>
  <c r="D42" i="3"/>
  <c r="E42" i="3"/>
  <c r="C43" i="3"/>
  <c r="D43" i="3"/>
  <c r="E43" i="3"/>
  <c r="C44" i="3"/>
  <c r="D44" i="3"/>
  <c r="E44" i="3"/>
  <c r="C45" i="3"/>
  <c r="D45" i="3"/>
  <c r="E45" i="3"/>
  <c r="C46" i="3"/>
  <c r="D46" i="3"/>
  <c r="E46" i="3"/>
  <c r="C33" i="3"/>
  <c r="D33" i="3"/>
  <c r="E33" i="3"/>
  <c r="C34" i="3"/>
  <c r="D34" i="3"/>
  <c r="E34" i="3"/>
  <c r="C35" i="3"/>
  <c r="D35" i="3"/>
  <c r="E35" i="3"/>
  <c r="C36" i="3"/>
  <c r="D36" i="3"/>
  <c r="E36" i="3"/>
  <c r="C37" i="3"/>
  <c r="D37" i="3"/>
  <c r="E37" i="3"/>
  <c r="C38" i="3"/>
  <c r="D38" i="3"/>
  <c r="E38" i="3"/>
  <c r="C39" i="3"/>
  <c r="D39" i="3"/>
  <c r="E39" i="3"/>
  <c r="C40" i="3"/>
  <c r="D40" i="3"/>
  <c r="E40" i="3"/>
  <c r="C41" i="3"/>
  <c r="D41" i="3"/>
  <c r="E41" i="3"/>
  <c r="C31" i="3"/>
  <c r="D31" i="3"/>
  <c r="E31" i="3"/>
  <c r="C32" i="3"/>
  <c r="D32" i="3"/>
  <c r="E32" i="3"/>
  <c r="J139" i="31"/>
  <c r="C47" i="28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C30" i="3"/>
  <c r="D30" i="3"/>
  <c r="E30" i="3"/>
  <c r="E13" i="3"/>
  <c r="D13" i="3"/>
  <c r="C13" i="3"/>
  <c r="C8" i="3"/>
  <c r="D8" i="3"/>
  <c r="E8" i="3"/>
  <c r="C7" i="3"/>
  <c r="D7" i="3"/>
  <c r="E7" i="3"/>
  <c r="E6" i="3"/>
  <c r="D6" i="3"/>
  <c r="C6" i="3"/>
  <c r="C135" i="18"/>
  <c r="B134" i="18"/>
  <c r="B133" i="18"/>
  <c r="B132" i="18"/>
  <c r="B131" i="18"/>
  <c r="J130" i="30"/>
  <c r="F72" i="3" l="1"/>
  <c r="F11" i="3"/>
  <c r="F4" i="3"/>
  <c r="D237" i="2"/>
  <c r="D271" i="2"/>
  <c r="D190" i="2"/>
  <c r="D179" i="2"/>
  <c r="D170" i="2"/>
  <c r="F141" i="2"/>
  <c r="D138" i="2"/>
  <c r="F130" i="2"/>
  <c r="F85" i="2"/>
  <c r="F240" i="2"/>
  <c r="F71" i="2"/>
  <c r="F40" i="2"/>
  <c r="G2" i="3" l="1"/>
  <c r="D37" i="2"/>
  <c r="F6" i="2"/>
  <c r="D82" i="2"/>
  <c r="D318" i="2" l="1"/>
  <c r="D37" i="35" l="1"/>
  <c r="E37" i="35"/>
  <c r="F37" i="35"/>
  <c r="C41" i="35" s="1"/>
  <c r="D12" i="1" s="1"/>
  <c r="G37" i="35"/>
  <c r="C42" i="35" s="1"/>
  <c r="E12" i="1" s="1"/>
  <c r="H37" i="35"/>
  <c r="C64" i="35"/>
  <c r="C68" i="35" s="1"/>
  <c r="D104" i="34"/>
  <c r="E104" i="34"/>
  <c r="F104" i="34"/>
  <c r="C108" i="34" s="1"/>
  <c r="G104" i="34"/>
  <c r="C109" i="34" s="1"/>
  <c r="E14" i="1" s="1"/>
  <c r="C142" i="34"/>
  <c r="C146" i="34" s="1"/>
  <c r="H104" i="34" l="1"/>
  <c r="C111" i="34"/>
  <c r="C145" i="34" s="1"/>
  <c r="C147" i="34" s="1"/>
  <c r="D14" i="1"/>
  <c r="F14" i="1" s="1"/>
  <c r="G14" i="1" s="1"/>
  <c r="C44" i="35"/>
  <c r="C67" i="35" s="1"/>
  <c r="C69" i="35" s="1"/>
  <c r="F12" i="1"/>
  <c r="G12" i="1" s="1"/>
  <c r="F192" i="29"/>
  <c r="D22" i="33" l="1"/>
  <c r="F22" i="33"/>
  <c r="G22" i="33"/>
  <c r="C27" i="33" s="1"/>
  <c r="E13" i="1" s="1"/>
  <c r="C43" i="33"/>
  <c r="C47" i="33" s="1"/>
  <c r="J6" i="32"/>
  <c r="J7" i="32"/>
  <c r="J8" i="32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J24" i="32"/>
  <c r="J25" i="32"/>
  <c r="J26" i="32"/>
  <c r="J27" i="32"/>
  <c r="J28" i="32"/>
  <c r="J29" i="32"/>
  <c r="J30" i="32"/>
  <c r="J31" i="32"/>
  <c r="J32" i="32"/>
  <c r="J33" i="32"/>
  <c r="J34" i="32"/>
  <c r="J35" i="32"/>
  <c r="J36" i="32"/>
  <c r="J37" i="32"/>
  <c r="J38" i="32"/>
  <c r="J39" i="32"/>
  <c r="J40" i="32"/>
  <c r="J41" i="32"/>
  <c r="J42" i="32"/>
  <c r="J43" i="32"/>
  <c r="J44" i="32"/>
  <c r="J45" i="32"/>
  <c r="J46" i="32"/>
  <c r="J47" i="32"/>
  <c r="J48" i="32"/>
  <c r="J49" i="32"/>
  <c r="J50" i="32"/>
  <c r="J51" i="32"/>
  <c r="J52" i="32"/>
  <c r="J53" i="32"/>
  <c r="J54" i="32"/>
  <c r="J55" i="32"/>
  <c r="J56" i="32"/>
  <c r="J57" i="32"/>
  <c r="J58" i="32"/>
  <c r="J59" i="32"/>
  <c r="J60" i="32"/>
  <c r="J61" i="32"/>
  <c r="D62" i="32"/>
  <c r="E62" i="32"/>
  <c r="F62" i="32"/>
  <c r="G62" i="32"/>
  <c r="H62" i="32"/>
  <c r="I62" i="32"/>
  <c r="C98" i="32"/>
  <c r="C103" i="32" s="1"/>
  <c r="D9" i="1"/>
  <c r="G139" i="31"/>
  <c r="H22" i="33" l="1"/>
  <c r="E9" i="1"/>
  <c r="F9" i="1" s="1"/>
  <c r="C26" i="33"/>
  <c r="J62" i="32"/>
  <c r="C65" i="32" s="1"/>
  <c r="C67" i="32" s="1"/>
  <c r="G130" i="30"/>
  <c r="E8" i="1" s="1"/>
  <c r="G9" i="1" l="1"/>
  <c r="C29" i="33"/>
  <c r="C46" i="33" s="1"/>
  <c r="C48" i="33" s="1"/>
  <c r="D13" i="1"/>
  <c r="C102" i="32"/>
  <c r="C104" i="32" s="1"/>
  <c r="E15" i="1"/>
  <c r="F15" i="1" l="1"/>
  <c r="G15" i="1" s="1"/>
  <c r="G24" i="1"/>
  <c r="E46" i="18" l="1"/>
  <c r="H46" i="18"/>
  <c r="I46" i="18" l="1"/>
  <c r="J46" i="18"/>
  <c r="C227" i="29" l="1"/>
  <c r="E192" i="29" l="1"/>
  <c r="G192" i="29" s="1"/>
  <c r="C197" i="29"/>
  <c r="E16" i="1" s="1"/>
  <c r="C214" i="29"/>
  <c r="C218" i="29" s="1"/>
  <c r="E19" i="28"/>
  <c r="F19" i="28"/>
  <c r="G19" i="28"/>
  <c r="H19" i="28"/>
  <c r="I19" i="28"/>
  <c r="C24" i="28" s="1"/>
  <c r="E17" i="1" s="1"/>
  <c r="C51" i="28"/>
  <c r="J19" i="28" l="1"/>
  <c r="C196" i="29"/>
  <c r="D16" i="1" s="1"/>
  <c r="F16" i="1" s="1"/>
  <c r="G16" i="1" s="1"/>
  <c r="C23" i="28"/>
  <c r="D17" i="1" s="1"/>
  <c r="C198" i="29" l="1"/>
  <c r="C217" i="29" s="1"/>
  <c r="C219" i="29" s="1"/>
  <c r="C26" i="28"/>
  <c r="C50" i="28" s="1"/>
  <c r="C52" i="28" s="1"/>
  <c r="D127" i="2" l="1"/>
  <c r="E88" i="18" l="1"/>
  <c r="H88" i="18"/>
  <c r="J88" i="18" l="1"/>
  <c r="I88" i="18"/>
  <c r="E109" i="18" l="1"/>
  <c r="H109" i="18"/>
  <c r="I109" i="18" l="1"/>
  <c r="J109" i="18"/>
  <c r="E108" i="18"/>
  <c r="H108" i="18"/>
  <c r="E110" i="18"/>
  <c r="H110" i="18"/>
  <c r="E111" i="18"/>
  <c r="H111" i="18"/>
  <c r="E112" i="18"/>
  <c r="H112" i="18"/>
  <c r="E113" i="18"/>
  <c r="H113" i="18"/>
  <c r="E114" i="18"/>
  <c r="H114" i="18"/>
  <c r="I110" i="18" l="1"/>
  <c r="I108" i="18"/>
  <c r="J110" i="18"/>
  <c r="J114" i="18"/>
  <c r="J108" i="18"/>
  <c r="J111" i="18"/>
  <c r="I114" i="18"/>
  <c r="I111" i="18"/>
  <c r="J112" i="18"/>
  <c r="I112" i="18"/>
  <c r="J113" i="18"/>
  <c r="I113" i="18"/>
  <c r="E102" i="18"/>
  <c r="H102" i="18"/>
  <c r="I102" i="18" l="1"/>
  <c r="J102" i="18"/>
  <c r="E103" i="18" l="1"/>
  <c r="H103" i="18"/>
  <c r="E104" i="18"/>
  <c r="H104" i="18"/>
  <c r="E105" i="18"/>
  <c r="H105" i="18"/>
  <c r="E106" i="18"/>
  <c r="H106" i="18"/>
  <c r="E107" i="18"/>
  <c r="H107" i="18"/>
  <c r="J104" i="18" l="1"/>
  <c r="I104" i="18"/>
  <c r="I106" i="18"/>
  <c r="J103" i="18"/>
  <c r="I103" i="18"/>
  <c r="J106" i="18"/>
  <c r="J105" i="18"/>
  <c r="I105" i="18"/>
  <c r="J107" i="18"/>
  <c r="I107" i="18"/>
  <c r="E99" i="18" l="1"/>
  <c r="H99" i="18"/>
  <c r="I99" i="18" l="1"/>
  <c r="J99" i="18"/>
  <c r="E98" i="18" l="1"/>
  <c r="H98" i="18"/>
  <c r="I98" i="18" l="1"/>
  <c r="J98" i="18"/>
  <c r="E76" i="18"/>
  <c r="H76" i="18"/>
  <c r="I76" i="18" l="1"/>
  <c r="J76" i="18"/>
  <c r="E90" i="18" l="1"/>
  <c r="H90" i="18"/>
  <c r="E94" i="18"/>
  <c r="H94" i="18"/>
  <c r="I90" i="18" l="1"/>
  <c r="J90" i="18"/>
  <c r="I94" i="18"/>
  <c r="J94" i="18"/>
  <c r="E86" i="18"/>
  <c r="H86" i="18"/>
  <c r="I86" i="18" l="1"/>
  <c r="J86" i="18"/>
  <c r="E75" i="18"/>
  <c r="H75" i="18"/>
  <c r="J75" i="18" l="1"/>
  <c r="I75" i="18"/>
  <c r="E92" i="18" l="1"/>
  <c r="H92" i="18"/>
  <c r="I92" i="18" l="1"/>
  <c r="J92" i="18"/>
  <c r="E89" i="18"/>
  <c r="H89" i="18"/>
  <c r="E87" i="18"/>
  <c r="H87" i="18"/>
  <c r="E85" i="18"/>
  <c r="H85" i="18"/>
  <c r="I89" i="18" l="1"/>
  <c r="J89" i="18"/>
  <c r="I87" i="18"/>
  <c r="J87" i="18"/>
  <c r="I85" i="18"/>
  <c r="J85" i="18"/>
  <c r="E83" i="18" l="1"/>
  <c r="H83" i="18"/>
  <c r="I83" i="18" l="1"/>
  <c r="J83" i="18"/>
  <c r="E72" i="18" l="1"/>
  <c r="H72" i="18"/>
  <c r="J72" i="18" l="1"/>
  <c r="I72" i="18"/>
  <c r="E50" i="18" l="1"/>
  <c r="H50" i="18"/>
  <c r="I50" i="18" l="1"/>
  <c r="J50" i="18"/>
  <c r="E82" i="18"/>
  <c r="H82" i="18"/>
  <c r="E81" i="18"/>
  <c r="H81" i="18"/>
  <c r="I82" i="18" l="1"/>
  <c r="J82" i="18"/>
  <c r="I81" i="18"/>
  <c r="J81" i="18"/>
  <c r="E80" i="18" l="1"/>
  <c r="H80" i="18"/>
  <c r="I80" i="18" l="1"/>
  <c r="J80" i="18"/>
  <c r="E62" i="18" l="1"/>
  <c r="H62" i="18"/>
  <c r="J62" i="18" l="1"/>
  <c r="I62" i="18"/>
  <c r="E66" i="18" l="1"/>
  <c r="H66" i="18"/>
  <c r="J66" i="18" l="1"/>
  <c r="I66" i="18"/>
  <c r="E65" i="18" l="1"/>
  <c r="H65" i="18"/>
  <c r="E64" i="18"/>
  <c r="H64" i="18"/>
  <c r="E63" i="18"/>
  <c r="H63" i="18"/>
  <c r="I65" i="18" l="1"/>
  <c r="J65" i="18"/>
  <c r="I64" i="18"/>
  <c r="J64" i="18"/>
  <c r="J63" i="18"/>
  <c r="I63" i="18"/>
  <c r="E74" i="18" l="1"/>
  <c r="H74" i="18"/>
  <c r="I74" i="18" l="1"/>
  <c r="J74" i="18"/>
  <c r="E60" i="18" l="1"/>
  <c r="H60" i="18"/>
  <c r="I60" i="18" l="1"/>
  <c r="J60" i="18"/>
  <c r="E70" i="18" l="1"/>
  <c r="H70" i="18"/>
  <c r="J70" i="18" l="1"/>
  <c r="I70" i="18"/>
  <c r="E73" i="18"/>
  <c r="H73" i="18"/>
  <c r="I73" i="18" l="1"/>
  <c r="J73" i="18"/>
  <c r="E77" i="18" l="1"/>
  <c r="H77" i="18"/>
  <c r="J77" i="18" l="1"/>
  <c r="I77" i="18"/>
  <c r="E79" i="18"/>
  <c r="H79" i="18"/>
  <c r="I79" i="18" l="1"/>
  <c r="J79" i="18"/>
  <c r="E67" i="18" l="1"/>
  <c r="H67" i="18"/>
  <c r="E52" i="18"/>
  <c r="H52" i="18"/>
  <c r="I67" i="18" l="1"/>
  <c r="J67" i="18"/>
  <c r="J52" i="18"/>
  <c r="I52" i="18"/>
  <c r="E78" i="18" l="1"/>
  <c r="H78" i="18"/>
  <c r="E84" i="18"/>
  <c r="H84" i="18"/>
  <c r="E91" i="18"/>
  <c r="H91" i="18"/>
  <c r="E93" i="18"/>
  <c r="H93" i="18"/>
  <c r="E95" i="18"/>
  <c r="H95" i="18"/>
  <c r="J84" i="18" l="1"/>
  <c r="J93" i="18"/>
  <c r="I78" i="18"/>
  <c r="J78" i="18"/>
  <c r="I84" i="18"/>
  <c r="I95" i="18"/>
  <c r="J91" i="18"/>
  <c r="I93" i="18"/>
  <c r="I91" i="18"/>
  <c r="J95" i="18"/>
  <c r="E69" i="18" l="1"/>
  <c r="H69" i="18"/>
  <c r="I69" i="18" l="1"/>
  <c r="J69" i="18"/>
  <c r="E49" i="18" l="1"/>
  <c r="H49" i="18"/>
  <c r="I49" i="18" l="1"/>
  <c r="J49" i="18"/>
  <c r="E47" i="18" l="1"/>
  <c r="H47" i="18"/>
  <c r="J47" i="18" l="1"/>
  <c r="I47" i="18"/>
  <c r="E43" i="18"/>
  <c r="H43" i="18"/>
  <c r="I43" i="18" l="1"/>
  <c r="J43" i="18"/>
  <c r="E61" i="18" l="1"/>
  <c r="H61" i="18"/>
  <c r="I61" i="18" l="1"/>
  <c r="J61" i="18"/>
  <c r="E59" i="18" l="1"/>
  <c r="H59" i="18"/>
  <c r="I59" i="18" l="1"/>
  <c r="J59" i="18"/>
  <c r="E48" i="18" l="1"/>
  <c r="H48" i="18"/>
  <c r="I48" i="18" l="1"/>
  <c r="J48" i="18"/>
  <c r="E42" i="18"/>
  <c r="H42" i="18"/>
  <c r="I42" i="18" l="1"/>
  <c r="J42" i="18"/>
  <c r="E35" i="18" l="1"/>
  <c r="H35" i="18"/>
  <c r="I35" i="18" l="1"/>
  <c r="J35" i="18"/>
  <c r="E5" i="18" l="1"/>
  <c r="H5" i="18"/>
  <c r="I5" i="18" l="1"/>
  <c r="J5" i="18"/>
  <c r="E37" i="18" l="1"/>
  <c r="H37" i="18"/>
  <c r="I37" i="18" l="1"/>
  <c r="J37" i="18"/>
  <c r="E31" i="18" l="1"/>
  <c r="H31" i="18"/>
  <c r="I31" i="18" l="1"/>
  <c r="J31" i="18"/>
  <c r="E21" i="18" l="1"/>
  <c r="H21" i="18"/>
  <c r="J21" i="18" l="1"/>
  <c r="I21" i="18"/>
  <c r="E19" i="18"/>
  <c r="H19" i="18"/>
  <c r="J19" i="18" l="1"/>
  <c r="I19" i="18"/>
  <c r="E18" i="18" l="1"/>
  <c r="H18" i="18"/>
  <c r="E20" i="18"/>
  <c r="H20" i="18"/>
  <c r="J20" i="18" l="1"/>
  <c r="J18" i="18"/>
  <c r="I18" i="18"/>
  <c r="I20" i="18"/>
  <c r="E22" i="18"/>
  <c r="H22" i="18"/>
  <c r="J22" i="18" l="1"/>
  <c r="I22" i="18"/>
  <c r="E16" i="18" l="1"/>
  <c r="H16" i="18"/>
  <c r="I16" i="18" l="1"/>
  <c r="J16" i="18"/>
  <c r="E7" i="18" l="1"/>
  <c r="H7" i="18"/>
  <c r="I7" i="18" l="1"/>
  <c r="J7" i="18"/>
  <c r="F274" i="2" l="1"/>
  <c r="F182" i="2"/>
  <c r="F115" i="18" l="1"/>
  <c r="C115" i="18"/>
  <c r="F173" i="2" l="1"/>
  <c r="D68" i="2" l="1"/>
  <c r="F17" i="1" l="1"/>
  <c r="G17" i="1" s="1"/>
  <c r="F13" i="1" l="1"/>
  <c r="G13" i="1" s="1"/>
  <c r="H4" i="18" l="1"/>
  <c r="H6" i="18"/>
  <c r="H8" i="18"/>
  <c r="H9" i="18"/>
  <c r="H10" i="18"/>
  <c r="H11" i="18"/>
  <c r="H12" i="18"/>
  <c r="H13" i="18"/>
  <c r="H14" i="18"/>
  <c r="H15" i="18"/>
  <c r="H17" i="18"/>
  <c r="H23" i="18"/>
  <c r="H24" i="18"/>
  <c r="H25" i="18"/>
  <c r="H26" i="18"/>
  <c r="H27" i="18"/>
  <c r="H28" i="18"/>
  <c r="H29" i="18"/>
  <c r="H30" i="18"/>
  <c r="H32" i="18"/>
  <c r="H33" i="18"/>
  <c r="H34" i="18"/>
  <c r="H36" i="18"/>
  <c r="H38" i="18"/>
  <c r="H39" i="18"/>
  <c r="H40" i="18"/>
  <c r="H41" i="18"/>
  <c r="H44" i="18"/>
  <c r="H51" i="18"/>
  <c r="H53" i="18"/>
  <c r="H54" i="18"/>
  <c r="H55" i="18"/>
  <c r="H56" i="18"/>
  <c r="H57" i="18"/>
  <c r="H58" i="18"/>
  <c r="H68" i="18"/>
  <c r="H45" i="18"/>
  <c r="H71" i="18"/>
  <c r="H96" i="18"/>
  <c r="H97" i="18"/>
  <c r="H100" i="18"/>
  <c r="H101" i="18"/>
  <c r="G115" i="18"/>
  <c r="C121" i="18" s="1"/>
  <c r="E11" i="1" s="1"/>
  <c r="E4" i="18"/>
  <c r="E6" i="18"/>
  <c r="E8" i="18"/>
  <c r="E9" i="18"/>
  <c r="E10" i="18"/>
  <c r="E11" i="18"/>
  <c r="E12" i="18"/>
  <c r="E13" i="18"/>
  <c r="E14" i="18"/>
  <c r="E15" i="18"/>
  <c r="E17" i="18"/>
  <c r="E23" i="18"/>
  <c r="E24" i="18"/>
  <c r="E25" i="18"/>
  <c r="E26" i="18"/>
  <c r="E27" i="18"/>
  <c r="E28" i="18"/>
  <c r="E29" i="18"/>
  <c r="E30" i="18"/>
  <c r="E32" i="18"/>
  <c r="E33" i="18"/>
  <c r="E34" i="18"/>
  <c r="E36" i="18"/>
  <c r="E38" i="18"/>
  <c r="E39" i="18"/>
  <c r="E40" i="18"/>
  <c r="E41" i="18"/>
  <c r="E44" i="18"/>
  <c r="E51" i="18"/>
  <c r="E53" i="18"/>
  <c r="E54" i="18"/>
  <c r="E55" i="18"/>
  <c r="E56" i="18"/>
  <c r="E57" i="18"/>
  <c r="E58" i="18"/>
  <c r="E68" i="18"/>
  <c r="E45" i="18"/>
  <c r="E71" i="18"/>
  <c r="E96" i="18"/>
  <c r="E97" i="18"/>
  <c r="E100" i="18"/>
  <c r="E101" i="18"/>
  <c r="C127" i="18"/>
  <c r="E84" i="3"/>
  <c r="E115" i="18" l="1"/>
  <c r="I71" i="18"/>
  <c r="I57" i="18"/>
  <c r="I53" i="18"/>
  <c r="I40" i="18"/>
  <c r="I34" i="18"/>
  <c r="I25" i="18"/>
  <c r="I15" i="18"/>
  <c r="I100" i="18"/>
  <c r="I39" i="18"/>
  <c r="I14" i="18"/>
  <c r="I10" i="18"/>
  <c r="I101" i="18"/>
  <c r="I6" i="18"/>
  <c r="I33" i="18"/>
  <c r="I29" i="18"/>
  <c r="I4" i="18"/>
  <c r="I11" i="18"/>
  <c r="H115" i="18"/>
  <c r="J100" i="18"/>
  <c r="I56" i="18"/>
  <c r="I51" i="18"/>
  <c r="I28" i="18"/>
  <c r="I24" i="18"/>
  <c r="I54" i="18"/>
  <c r="I41" i="18"/>
  <c r="I12" i="18"/>
  <c r="I8" i="18"/>
  <c r="I97" i="18"/>
  <c r="I68" i="18"/>
  <c r="I55" i="18"/>
  <c r="I44" i="18"/>
  <c r="I38" i="18"/>
  <c r="I32" i="18"/>
  <c r="I27" i="18"/>
  <c r="I23" i="18"/>
  <c r="I13" i="18"/>
  <c r="I9" i="18"/>
  <c r="J4" i="18"/>
  <c r="I45" i="18"/>
  <c r="I96" i="18"/>
  <c r="I58" i="18"/>
  <c r="I36" i="18"/>
  <c r="I30" i="18"/>
  <c r="I26" i="18"/>
  <c r="I17" i="18"/>
  <c r="J17" i="18"/>
  <c r="J25" i="18"/>
  <c r="J101" i="18"/>
  <c r="J29" i="18"/>
  <c r="J45" i="18"/>
  <c r="J30" i="18"/>
  <c r="J28" i="18"/>
  <c r="J51" i="18"/>
  <c r="J41" i="18"/>
  <c r="J14" i="18"/>
  <c r="J44" i="18"/>
  <c r="J26" i="18"/>
  <c r="J15" i="18"/>
  <c r="J68" i="18"/>
  <c r="J32" i="18"/>
  <c r="J97" i="18"/>
  <c r="J96" i="18"/>
  <c r="J58" i="18"/>
  <c r="J54" i="18"/>
  <c r="J10" i="18"/>
  <c r="J53" i="18"/>
  <c r="J12" i="18"/>
  <c r="J55" i="18"/>
  <c r="J36" i="18"/>
  <c r="J23" i="18"/>
  <c r="C120" i="18"/>
  <c r="J57" i="18"/>
  <c r="J71" i="18"/>
  <c r="J34" i="18"/>
  <c r="J13" i="18"/>
  <c r="J40" i="18"/>
  <c r="J38" i="18"/>
  <c r="J27" i="18"/>
  <c r="J8" i="18"/>
  <c r="J56" i="18"/>
  <c r="J39" i="18"/>
  <c r="J33" i="18"/>
  <c r="J24" i="18"/>
  <c r="J9" i="18"/>
  <c r="J6" i="18"/>
  <c r="J11" i="18"/>
  <c r="F10" i="1" l="1"/>
  <c r="D11" i="1"/>
  <c r="C122" i="18"/>
  <c r="G10" i="1" l="1"/>
  <c r="G11" i="1"/>
  <c r="F11" i="1"/>
  <c r="G8" i="1"/>
  <c r="G25" i="1" l="1"/>
  <c r="F8" i="1"/>
  <c r="F193" i="2"/>
  <c r="G3" i="2" s="1"/>
  <c r="G23" i="1" l="1"/>
  <c r="C321" i="2" l="1"/>
  <c r="C322" i="2" l="1"/>
  <c r="C323" i="2" l="1"/>
</calcChain>
</file>

<file path=xl/sharedStrings.xml><?xml version="1.0" encoding="utf-8"?>
<sst xmlns="http://schemas.openxmlformats.org/spreadsheetml/2006/main" count="3886" uniqueCount="1652">
  <si>
    <t>INGRESOS</t>
  </si>
  <si>
    <t>EFECTIVO</t>
  </si>
  <si>
    <t>TRANSFERENCIA</t>
  </si>
  <si>
    <t>TOTAL</t>
  </si>
  <si>
    <t>CHIMBACALLE</t>
  </si>
  <si>
    <t>OTROS</t>
  </si>
  <si>
    <t>INGRESOS PRINCIPALES</t>
  </si>
  <si>
    <t>MENSUALIDADES</t>
  </si>
  <si>
    <t>ITEMS SECUNDARIOS</t>
  </si>
  <si>
    <t>VALOR</t>
  </si>
  <si>
    <t>FECHA</t>
  </si>
  <si>
    <t>TRANSPORTE</t>
  </si>
  <si>
    <t>AYUDA ECONÓMICA</t>
  </si>
  <si>
    <t>POR COBRAR</t>
  </si>
  <si>
    <t>Chonkwon</t>
  </si>
  <si>
    <t>Dragon Gym</t>
  </si>
  <si>
    <t>Miguel Aguas</t>
  </si>
  <si>
    <t>ESPE</t>
  </si>
  <si>
    <t>Eduardo Loachamín</t>
  </si>
  <si>
    <t>César Tayo</t>
  </si>
  <si>
    <t>Victor Hugo Quishpe</t>
  </si>
  <si>
    <t>Juventus</t>
  </si>
  <si>
    <t>Jhony Pavón</t>
  </si>
  <si>
    <t>Koryo</t>
  </si>
  <si>
    <t>Kumgan Dul</t>
  </si>
  <si>
    <t>Fabián García</t>
  </si>
  <si>
    <t>León</t>
  </si>
  <si>
    <t>Romel  Pilaquinga</t>
  </si>
  <si>
    <t>Mercenarios</t>
  </si>
  <si>
    <t>Luis Cano</t>
  </si>
  <si>
    <t>Luisa Vega</t>
  </si>
  <si>
    <t>Fernando Ruiz</t>
  </si>
  <si>
    <t>Rojas Iron First</t>
  </si>
  <si>
    <t>Jorge Rojas</t>
  </si>
  <si>
    <t>Seúl Capelo (Sucursal)</t>
  </si>
  <si>
    <t>Fredy Castillo</t>
  </si>
  <si>
    <t>Suryun</t>
  </si>
  <si>
    <t>Edison Gallardo</t>
  </si>
  <si>
    <t>José Chiriboga</t>
  </si>
  <si>
    <t>Universidad Central (CAMU)</t>
  </si>
  <si>
    <t>Anthony Rendón</t>
  </si>
  <si>
    <t>Venom</t>
  </si>
  <si>
    <t>Vill Gym</t>
  </si>
  <si>
    <t>Hernán Villacis</t>
  </si>
  <si>
    <t>Yong Tiger</t>
  </si>
  <si>
    <t>Wilson Rodríguez</t>
  </si>
  <si>
    <t>CLUB</t>
  </si>
  <si>
    <t>REPRESENTANTE</t>
  </si>
  <si>
    <t>POR PAGAR</t>
  </si>
  <si>
    <t>ACREEDORES</t>
  </si>
  <si>
    <t>DETALLE</t>
  </si>
  <si>
    <t>EGRESOS</t>
  </si>
  <si>
    <t>SUBTOTAL</t>
  </si>
  <si>
    <t>DECIAP</t>
  </si>
  <si>
    <t>Apolo</t>
  </si>
  <si>
    <t>Mario Pinto</t>
  </si>
  <si>
    <t>Atlas Club</t>
  </si>
  <si>
    <t>Edgar Varela</t>
  </si>
  <si>
    <t>Debak TKD</t>
  </si>
  <si>
    <t>Jimmy Bolaños</t>
  </si>
  <si>
    <t>Draco</t>
  </si>
  <si>
    <t>Edison Rodríguez</t>
  </si>
  <si>
    <t>Fitt kwon do</t>
  </si>
  <si>
    <t xml:space="preserve">Galo Garzón </t>
  </si>
  <si>
    <t>First Class Calderon</t>
  </si>
  <si>
    <t>Lenin Plazarte</t>
  </si>
  <si>
    <t>Furia Negra</t>
  </si>
  <si>
    <t>Franklin Caiza</t>
  </si>
  <si>
    <t>Himchari Dojang</t>
  </si>
  <si>
    <t>Claudia Cárdenas</t>
  </si>
  <si>
    <t>JR Sport</t>
  </si>
  <si>
    <t>Juan Carlos Ramírez</t>
  </si>
  <si>
    <t>Korean Dragon</t>
  </si>
  <si>
    <t>Fabián Moreno</t>
  </si>
  <si>
    <t>Dayana Folleco</t>
  </si>
  <si>
    <t>Kukkiwon</t>
  </si>
  <si>
    <t>Kyorugui Gym</t>
  </si>
  <si>
    <t>Vinicio Cardona</t>
  </si>
  <si>
    <t>Master Home</t>
  </si>
  <si>
    <t>Marlon Lema</t>
  </si>
  <si>
    <t>Marcial Club Granda</t>
  </si>
  <si>
    <t>Luis Granda</t>
  </si>
  <si>
    <t>Paladins</t>
  </si>
  <si>
    <t>Jeann Paladines</t>
  </si>
  <si>
    <t>Pionero Fortis</t>
  </si>
  <si>
    <t>Xavier Moreira Fortis</t>
  </si>
  <si>
    <t>Pyongyang</t>
  </si>
  <si>
    <t>Scorpius</t>
  </si>
  <si>
    <t>Dario Flores</t>
  </si>
  <si>
    <t>Seúl</t>
  </si>
  <si>
    <t>Galo Garzón</t>
  </si>
  <si>
    <t>Seúl Carapungo (Sucursal)</t>
  </si>
  <si>
    <t>José Donoso</t>
  </si>
  <si>
    <t>Seúl Gedeon (Sucrusal)</t>
  </si>
  <si>
    <t>José Luís Palacios</t>
  </si>
  <si>
    <t>Juan Manuel Villacres</t>
  </si>
  <si>
    <t>Edwin  Arteaga Jr.</t>
  </si>
  <si>
    <t>Tae Baek</t>
  </si>
  <si>
    <t>Edwin Arteaga</t>
  </si>
  <si>
    <t>Tae Sho Ku</t>
  </si>
  <si>
    <t>Marcelo Ochoa</t>
  </si>
  <si>
    <t>TaeDo</t>
  </si>
  <si>
    <t>Vicente Lazcano</t>
  </si>
  <si>
    <t>Taekwondo Trainig Center</t>
  </si>
  <si>
    <t>Paúl Orellana</t>
  </si>
  <si>
    <t>Taekwondo Jitae</t>
  </si>
  <si>
    <t>Emperatriz Quinga</t>
  </si>
  <si>
    <t>Taekwondo Jucaro</t>
  </si>
  <si>
    <t>Danilo Xavier Peréz</t>
  </si>
  <si>
    <t>Tae Woong</t>
  </si>
  <si>
    <t>Patricia Tuqueres</t>
  </si>
  <si>
    <t>Team Vencedores</t>
  </si>
  <si>
    <t>Total Kombat</t>
  </si>
  <si>
    <t>Raúl Aucancela</t>
  </si>
  <si>
    <t>Eddy Cajigal  K.</t>
  </si>
  <si>
    <t>Pionero Mejía</t>
  </si>
  <si>
    <t>Luís Burbano</t>
  </si>
  <si>
    <t>Edgar Borja</t>
  </si>
  <si>
    <t>SUELDOS Y SALARIOS</t>
  </si>
  <si>
    <t>OFICINA Y TECNOLOGÍA</t>
  </si>
  <si>
    <t>COMPRA DE RESMA DE PAPEL</t>
  </si>
  <si>
    <t>INTERNET Y TELEFONÍA</t>
  </si>
  <si>
    <t>PRODUCTOS Y UTENSILIOS DE LIMPIEZA</t>
  </si>
  <si>
    <t>ALIMENTACIÓN Y CAFETERÍA</t>
  </si>
  <si>
    <t>YONG TIGER</t>
  </si>
  <si>
    <t>CLUBES</t>
  </si>
  <si>
    <t>SALDO A FAVOR DE CLUBES EN TRÁMITES DE CERTIFICADOS DE ASCENSO</t>
  </si>
  <si>
    <t>SAN FRANCISCO TIGRES</t>
  </si>
  <si>
    <t>SEUL</t>
  </si>
  <si>
    <t>FIRST CLASS</t>
  </si>
  <si>
    <t>SALDO</t>
  </si>
  <si>
    <t>REAFILIACIÓN</t>
  </si>
  <si>
    <t>PERSMISO ANUAL DE FUNCIONAMIENTO</t>
  </si>
  <si>
    <t>AFILIACIÓN NUEVO CLUB</t>
  </si>
  <si>
    <t>Se descuenta 5 USD por cada alumno que participe en Juegos Nacionales</t>
  </si>
  <si>
    <t>PENDIENTE</t>
  </si>
  <si>
    <t>PAGADO</t>
  </si>
  <si>
    <t>BP. 7707848 - 22-01-2024</t>
  </si>
  <si>
    <t>Universidad Hemisferios</t>
  </si>
  <si>
    <t>Jorge Sisalema</t>
  </si>
  <si>
    <t>Universal</t>
  </si>
  <si>
    <t>Carlos Reinoso</t>
  </si>
  <si>
    <t>Gustavo Llamuca</t>
  </si>
  <si>
    <t>Total Kombat Rhinos Sucursal</t>
  </si>
  <si>
    <t>OFI. 3294433- 04-02-2024</t>
  </si>
  <si>
    <t>Gustavo López</t>
  </si>
  <si>
    <t>Tekken</t>
  </si>
  <si>
    <t>982779 - 19-01-2024</t>
  </si>
  <si>
    <t>Team Tauro Taekwondo</t>
  </si>
  <si>
    <t>CANJE S. PROFESIONALES 03-02-2024 ($245)</t>
  </si>
  <si>
    <t>92326958 - 17-01-2024</t>
  </si>
  <si>
    <t>Gissela Estrella</t>
  </si>
  <si>
    <t>Jorge Astudillo S.</t>
  </si>
  <si>
    <t>Tae Kings</t>
  </si>
  <si>
    <t>Tae Baek Junior Sucursal Solanda</t>
  </si>
  <si>
    <t>Tae  Baek  Junior</t>
  </si>
  <si>
    <t>03-01-2024 - 20218020</t>
  </si>
  <si>
    <t>Marco Mogollon</t>
  </si>
  <si>
    <t>Simjang Team Club de TKD</t>
  </si>
  <si>
    <t>Carlos Vélez</t>
  </si>
  <si>
    <t>Shogun</t>
  </si>
  <si>
    <t>Angelica Guerrero</t>
  </si>
  <si>
    <t>Seúl La Salle</t>
  </si>
  <si>
    <t>Angél Vayas</t>
  </si>
  <si>
    <t>Seúl Vale Todo Capapungo</t>
  </si>
  <si>
    <t>Brusby Muñoz</t>
  </si>
  <si>
    <t>1039095 - 27-12-2023 (1 jue N)</t>
  </si>
  <si>
    <t>PASO DEUDA Y 1 DEP A JUEGOS</t>
  </si>
  <si>
    <t>Raúl Tipán</t>
  </si>
  <si>
    <t>San Sebastián</t>
  </si>
  <si>
    <t>Carlos Mejía</t>
  </si>
  <si>
    <t>San Francisco Tigres</t>
  </si>
  <si>
    <t>S.D.Central</t>
  </si>
  <si>
    <t>2304516 - 12-01-2024</t>
  </si>
  <si>
    <t>Milton Ramos</t>
  </si>
  <si>
    <t>Renacer</t>
  </si>
  <si>
    <t>PRO.190784020900-23-01-2024</t>
  </si>
  <si>
    <t>Carlos Estrella</t>
  </si>
  <si>
    <t>Tanaka Red</t>
  </si>
  <si>
    <t>Raig de llum</t>
  </si>
  <si>
    <t>BP. 46309319 - 24-01-2024</t>
  </si>
  <si>
    <t>Andrés Herrera</t>
  </si>
  <si>
    <t>Pandademon</t>
  </si>
  <si>
    <t>47864538 - 16-01-2024</t>
  </si>
  <si>
    <t>Jared Vargas</t>
  </si>
  <si>
    <t>Mit -TKD Sucursal</t>
  </si>
  <si>
    <t>92260917 - 04-01-2024</t>
  </si>
  <si>
    <t>Mellany Inasunta</t>
  </si>
  <si>
    <t>Mit-TKD</t>
  </si>
  <si>
    <t>71140294 - 17-01-2024</t>
  </si>
  <si>
    <t>Marco Duchi</t>
  </si>
  <si>
    <t>Minotaurus</t>
  </si>
  <si>
    <t>BP. 20092834- 05-03-2024</t>
  </si>
  <si>
    <t>Michay</t>
  </si>
  <si>
    <t>Jean Galora</t>
  </si>
  <si>
    <t>Millenium</t>
  </si>
  <si>
    <t>CANJE DEUDA</t>
  </si>
  <si>
    <t>OPEN DE LIMA</t>
  </si>
  <si>
    <t>19254425 - 12-01-2024</t>
  </si>
  <si>
    <t>Galo Gavilanez</t>
  </si>
  <si>
    <t>Los Pumas</t>
  </si>
  <si>
    <t>Cristian Flores</t>
  </si>
  <si>
    <t>Lobos</t>
  </si>
  <si>
    <t>BP. 41487117- 20-02-2024</t>
  </si>
  <si>
    <t xml:space="preserve">Norma Ortíz </t>
  </si>
  <si>
    <t>Lithe body</t>
  </si>
  <si>
    <t>David Chicaiza</t>
  </si>
  <si>
    <t>Koryo Sucursal</t>
  </si>
  <si>
    <t>Edwin Delgado</t>
  </si>
  <si>
    <t>Guillermo Puga - Sharon López</t>
  </si>
  <si>
    <t>Luis Sandoval</t>
  </si>
  <si>
    <t>Ko América Dragon de Fuego</t>
  </si>
  <si>
    <t>Ko América Caupicho</t>
  </si>
  <si>
    <t>Miguel Angél Pavón</t>
  </si>
  <si>
    <t>Ko América</t>
  </si>
  <si>
    <t>Jerathel</t>
  </si>
  <si>
    <t>BG 9916798 15-03-2024</t>
  </si>
  <si>
    <t>Pago en curso de entrenadores</t>
  </si>
  <si>
    <t>Fernando Moya</t>
  </si>
  <si>
    <t>Joseon Legacy</t>
  </si>
  <si>
    <t>David Del Castillo</t>
  </si>
  <si>
    <t>Ji Do Kwan</t>
  </si>
  <si>
    <t>Miguel Parra</t>
  </si>
  <si>
    <t>Ilyo MP</t>
  </si>
  <si>
    <t>Guido Mejia</t>
  </si>
  <si>
    <t>Huang Top Gym</t>
  </si>
  <si>
    <t>Mauricio Valladares</t>
  </si>
  <si>
    <t>Han Su</t>
  </si>
  <si>
    <t>Mesias Rojas</t>
  </si>
  <si>
    <t>Farang</t>
  </si>
  <si>
    <t>CANJE</t>
  </si>
  <si>
    <t>CONVENIO INTERINSTITUCIONAL</t>
  </si>
  <si>
    <t>ESMIL - Eloy Alfaro</t>
  </si>
  <si>
    <t>690260924 - 12-01-2024</t>
  </si>
  <si>
    <t>Juan Valencia</t>
  </si>
  <si>
    <t>Equilibrio</t>
  </si>
  <si>
    <t>74095048 - 16-01-2024</t>
  </si>
  <si>
    <t>Jorge Astudillo</t>
  </si>
  <si>
    <t xml:space="preserve">Ecuador </t>
  </si>
  <si>
    <t>Eddy Cajigal  Kindelan</t>
  </si>
  <si>
    <t>Ecuadcuba/ Black Panthers</t>
  </si>
  <si>
    <t>Edgar Lema</t>
  </si>
  <si>
    <t>Dragon Lee Gym</t>
  </si>
  <si>
    <t>73827343 - 16-01-2024</t>
  </si>
  <si>
    <t>Vinicio Melo</t>
  </si>
  <si>
    <t>Joel Mogollon</t>
  </si>
  <si>
    <t>Deciap Norte</t>
  </si>
  <si>
    <t>SERVICIOS PROFESIONALES</t>
  </si>
  <si>
    <t>Pablo Tayo</t>
  </si>
  <si>
    <t>Deciap</t>
  </si>
  <si>
    <t>Fredy Hidalgo</t>
  </si>
  <si>
    <t>Debak TKD Colegio de Liga</t>
  </si>
  <si>
    <t>Edison Pérez V.</t>
  </si>
  <si>
    <t>Daigoro</t>
  </si>
  <si>
    <t>Byron Berrones</t>
  </si>
  <si>
    <t>Champions for live</t>
  </si>
  <si>
    <t>BP. 8942157 06-02-2024</t>
  </si>
  <si>
    <t>Carlos Morocho</t>
  </si>
  <si>
    <t>Chung Song</t>
  </si>
  <si>
    <t>Pablo Cobos</t>
  </si>
  <si>
    <t>Chen Huu</t>
  </si>
  <si>
    <t>CRUCE DEUDA</t>
  </si>
  <si>
    <t>Condor</t>
  </si>
  <si>
    <t>Adriana Obando</t>
  </si>
  <si>
    <t>Ciudad de Quito (Sucursal)</t>
  </si>
  <si>
    <t>34719163 - 16-01-2024</t>
  </si>
  <si>
    <t>Fernando Jaramillo</t>
  </si>
  <si>
    <t>Ciudad de Quito</t>
  </si>
  <si>
    <t>Blue Drangons</t>
  </si>
  <si>
    <t>BP. 53210770 - 08-02-2024</t>
  </si>
  <si>
    <t>Borja Lions</t>
  </si>
  <si>
    <t>Jonatan Bastidas</t>
  </si>
  <si>
    <t>Bas Panthers</t>
  </si>
  <si>
    <t>BP. 160291895 - 22-01-2024</t>
  </si>
  <si>
    <t>Daniel Ayala</t>
  </si>
  <si>
    <t>BaekJul BG (Sucursal)</t>
  </si>
  <si>
    <t>002312977 - 18-01-2024</t>
  </si>
  <si>
    <t>Jorge Proaño</t>
  </si>
  <si>
    <t>BaekJul BG</t>
  </si>
  <si>
    <t>Fernando Manosalvas</t>
  </si>
  <si>
    <t>Ares</t>
  </si>
  <si>
    <t>DEUDA</t>
  </si>
  <si>
    <t>ESTADO</t>
  </si>
  <si>
    <t>N° COMPROBANTE/FECHA</t>
  </si>
  <si>
    <t>FUNCIONAMIENTO 2023</t>
  </si>
  <si>
    <t>CLUBES FILIALES</t>
  </si>
  <si>
    <t>N°</t>
  </si>
  <si>
    <t>DEPÓSITO</t>
  </si>
  <si>
    <t>TAE WOONG</t>
  </si>
  <si>
    <t>TAE SHO KU</t>
  </si>
  <si>
    <t>MONTO</t>
  </si>
  <si>
    <t>DEVOLVER O HACER PASO</t>
  </si>
  <si>
    <t>RECAUDADO</t>
  </si>
  <si>
    <t>RECAUDADO EN TRANSFERENCIA</t>
  </si>
  <si>
    <t>RECAUDADO EN EFECTIVO</t>
  </si>
  <si>
    <t>A RECAUDARSE</t>
  </si>
  <si>
    <t>GAL ELABORADOS</t>
  </si>
  <si>
    <t>REIMPRESIÓN</t>
  </si>
  <si>
    <t>JIDOKWAN</t>
  </si>
  <si>
    <t>TAE DO ACADEMY</t>
  </si>
  <si>
    <t>RAIG DE LLUM</t>
  </si>
  <si>
    <t>EQUILIBRIO</t>
  </si>
  <si>
    <t>ECUADOR</t>
  </si>
  <si>
    <t>SHOGUN</t>
  </si>
  <si>
    <t>TAE KING'S</t>
  </si>
  <si>
    <t>MARCIAL GRANDA</t>
  </si>
  <si>
    <t>PIONERO FORTIS</t>
  </si>
  <si>
    <t>BAS PANTHERS</t>
  </si>
  <si>
    <t>FARANG</t>
  </si>
  <si>
    <t>JERATHEL</t>
  </si>
  <si>
    <t>BORJA'S LIONS</t>
  </si>
  <si>
    <t>PYONGYANG</t>
  </si>
  <si>
    <t>BAEKJUL</t>
  </si>
  <si>
    <t>KYORUGUI GYM</t>
  </si>
  <si>
    <t>DRACO</t>
  </si>
  <si>
    <t>CIUDAD DE QUITO</t>
  </si>
  <si>
    <t>FURIA NEGRA</t>
  </si>
  <si>
    <t>KO AMÉRICA</t>
  </si>
  <si>
    <t>KORYO</t>
  </si>
  <si>
    <t>LEÓN</t>
  </si>
  <si>
    <t>TAEGUK JUCARO</t>
  </si>
  <si>
    <t>KUKKIWON</t>
  </si>
  <si>
    <t>SEUL CAPELO</t>
  </si>
  <si>
    <t>SEUL CARAPUNGO</t>
  </si>
  <si>
    <t>DRAGON GYM</t>
  </si>
  <si>
    <t>CAMU</t>
  </si>
  <si>
    <t>TOTAL KOMBAT</t>
  </si>
  <si>
    <t>KOREAN DRAGON</t>
  </si>
  <si>
    <t>DRAGON LEE GYM</t>
  </si>
  <si>
    <t>VALOR CANCELADO</t>
  </si>
  <si>
    <t>VALOR A PAGAR</t>
  </si>
  <si>
    <t>PRECIO UNITARIO</t>
  </si>
  <si>
    <t>CANT.</t>
  </si>
  <si>
    <t>DIPLOMAS ELABORADOS</t>
  </si>
  <si>
    <t>JOSEON LEGACY</t>
  </si>
  <si>
    <t>SCORPIUS</t>
  </si>
  <si>
    <t>SOCIEDAD DEPORTIVA CENTRAL</t>
  </si>
  <si>
    <t>DOJANG TKD MELO</t>
  </si>
  <si>
    <t>CHAMPIONS FOR LIFE</t>
  </si>
  <si>
    <t>SIMJANG</t>
  </si>
  <si>
    <t>PVM - ROJAS IAN IRON FIST</t>
  </si>
  <si>
    <t>PALADINS MARCIAL CLUB</t>
  </si>
  <si>
    <t>MIKIDO</t>
  </si>
  <si>
    <t>MICHAYDO</t>
  </si>
  <si>
    <t>ARES</t>
  </si>
  <si>
    <t>LOS PUMAS</t>
  </si>
  <si>
    <t>USFQ</t>
  </si>
  <si>
    <t>MERCENARIOS</t>
  </si>
  <si>
    <t>APOLO</t>
  </si>
  <si>
    <t>MATERIAL IMPRESO Y MICAS (GAL)</t>
  </si>
  <si>
    <t>COMPRA DE DETERGENTE Y SUAVIZANTE (LAVADO DE COBIJAS RESIDENCIA ATKDP)</t>
  </si>
  <si>
    <t>ARREGLO Y MANTENIMIENTO DE INSTALACIONES</t>
  </si>
  <si>
    <t>RECARGA DE AGUA EN BOTELLONES (HIDRATACIÓN DEPORTISTAS)</t>
  </si>
  <si>
    <t>KUMGANG DUL</t>
  </si>
  <si>
    <t>TEKKEN</t>
  </si>
  <si>
    <t>SEUL GEDEON</t>
  </si>
  <si>
    <t>PASO DEUDA</t>
  </si>
  <si>
    <t>ANTERIOR $70</t>
  </si>
  <si>
    <t>BP. 17281887-26-07-2024</t>
  </si>
  <si>
    <t>Daigoro Sucursal  Sector El Beaterio</t>
  </si>
  <si>
    <t>BP. 21042379-05-07-2024</t>
  </si>
  <si>
    <t>PASO DEUDA 18-07-2024</t>
  </si>
  <si>
    <t>Dojang Taekwondo Melo</t>
  </si>
  <si>
    <t>BP.55066275-8-08-2024</t>
  </si>
  <si>
    <t>BP.103149991-03-06-2024</t>
  </si>
  <si>
    <t>ANTERIOR</t>
  </si>
  <si>
    <t>Goyang - Ideul</t>
  </si>
  <si>
    <t>Luis Elias Pisuña</t>
  </si>
  <si>
    <t>P.O.00077-11-04-24</t>
  </si>
  <si>
    <t>PAGO POR DIPLOMAS</t>
  </si>
  <si>
    <t>Prod.1219880209-07-06-24</t>
  </si>
  <si>
    <t>Samantha Mogollon</t>
  </si>
  <si>
    <t>PASO SERVICIO DE INTERNET FIJO XTRIM TV CABLE</t>
  </si>
  <si>
    <t>Bryan Chalcualan</t>
  </si>
  <si>
    <t>Ko América Santo Tomas</t>
  </si>
  <si>
    <t>BP. 51813288- 12-07-2024</t>
  </si>
  <si>
    <t>BP.20228234 - 23-07-2024</t>
  </si>
  <si>
    <t>B.P. 99611502- 16-05-24</t>
  </si>
  <si>
    <t>BP. 186207888 5-07-2024</t>
  </si>
  <si>
    <t>42113-16-05-24</t>
  </si>
  <si>
    <t>ANTERIOR $50</t>
  </si>
  <si>
    <t>BP. 234822309-10-06-2024</t>
  </si>
  <si>
    <t>BP.29220414-22-05-2024</t>
  </si>
  <si>
    <t>B.G.2285212-2-04-24</t>
  </si>
  <si>
    <t>BG. 0009916524 - 18-03-2024</t>
  </si>
  <si>
    <t>BP. 11085488 - 22-03-2024</t>
  </si>
  <si>
    <t>002-00015-22-05-2024</t>
  </si>
  <si>
    <t>BP. 14359822 - 21-03-2024</t>
  </si>
  <si>
    <t>ANTERIOR $270</t>
  </si>
  <si>
    <t>BP. 29348779-26-06-2024</t>
  </si>
  <si>
    <t>B.P. 67213266-17-05-24</t>
  </si>
  <si>
    <t xml:space="preserve">SALDO A FAVOR POR PAGO DE U. H. </t>
  </si>
  <si>
    <t>BP.318788754-18/3/2024</t>
  </si>
  <si>
    <t>BLUE DRAGONS</t>
  </si>
  <si>
    <t>Bas Panthers Pintag (Sucursal)</t>
  </si>
  <si>
    <t>BG. 0001655422 - 15-08-2024</t>
  </si>
  <si>
    <t>COP.P.N. 5750- 23-04-2024/ B.P. 25633758 - 14-08-2024</t>
  </si>
  <si>
    <t>BP. 191879288 - 19-08-2024</t>
  </si>
  <si>
    <t>BP. 19157477 - 28-08-2024</t>
  </si>
  <si>
    <t>Seúl Yeong-Gu Carcelen</t>
  </si>
  <si>
    <t>BP. 24853537 - 21-05-2024</t>
  </si>
  <si>
    <t>Seúl Chung UI (sucursal)</t>
  </si>
  <si>
    <t>ASOTKD - P CHIMBACALLE</t>
  </si>
  <si>
    <t>SEUL CHUNG UI</t>
  </si>
  <si>
    <t>HANSU CAYAMBE</t>
  </si>
  <si>
    <t>U San Francisco  USFQ</t>
  </si>
  <si>
    <t>OBSERVACIONES</t>
  </si>
  <si>
    <t xml:space="preserve">Grand Master </t>
  </si>
  <si>
    <t>CANJE Y $ 20 BP. 138566834 19-08-2024</t>
  </si>
  <si>
    <t xml:space="preserve">SERVICIOS PROFESIONALES </t>
  </si>
  <si>
    <t>SE ACUERDA COMPROMISO DE PAGO POR APOYO EN EVENTOS</t>
  </si>
  <si>
    <t>VALOR (INGRESO-EGRESOS)</t>
  </si>
  <si>
    <t>William Suntaxi</t>
  </si>
  <si>
    <t xml:space="preserve">TOTAL </t>
  </si>
  <si>
    <t>TAQUILLA</t>
  </si>
  <si>
    <t>INSCRIPCIONES TRANSFERENCIA</t>
  </si>
  <si>
    <t>INSCRIPCIONES EFECTIVO</t>
  </si>
  <si>
    <t>TAE BAEK JUNIOR</t>
  </si>
  <si>
    <t>S. D. CENTRAL</t>
  </si>
  <si>
    <t>SIMJANG TEAM</t>
  </si>
  <si>
    <t>ROJAS IAN IRON FIST</t>
  </si>
  <si>
    <t>LEON</t>
  </si>
  <si>
    <t>BAEKJUL TAEKWONDO</t>
  </si>
  <si>
    <t>DEBAK TKD</t>
  </si>
  <si>
    <t>ASOCIACIÓN DE TAEKWONDO DE PICHINCHA</t>
  </si>
  <si>
    <t>S.D.CENTRAL</t>
  </si>
  <si>
    <t>SAN SEBASTIAN</t>
  </si>
  <si>
    <t>KO AMERICA</t>
  </si>
  <si>
    <t xml:space="preserve"> </t>
  </si>
  <si>
    <t>PAGO ARBITRAJE</t>
  </si>
  <si>
    <t>JIDOKWAN DC</t>
  </si>
  <si>
    <t>ECUADCUBA</t>
  </si>
  <si>
    <t>BORJA’S LIONS</t>
  </si>
  <si>
    <t>UNIVERSIDAD UTE</t>
  </si>
  <si>
    <t>SURYUN</t>
  </si>
  <si>
    <t>BP. 6894312 10-07-2024</t>
  </si>
  <si>
    <t>Liga Deportiva Cantonal Mejía</t>
  </si>
  <si>
    <t>CUENTA ASOTKD-P</t>
  </si>
  <si>
    <t>RENACER</t>
  </si>
  <si>
    <t>MILTON RAMOS</t>
  </si>
  <si>
    <t>MICHAY DO</t>
  </si>
  <si>
    <t>HUGO SIGCHOS</t>
  </si>
  <si>
    <t>MARCIAL CLUB GRANDA</t>
  </si>
  <si>
    <t>BETTY BASTIDAS</t>
  </si>
  <si>
    <t>VANESSA SIERRA</t>
  </si>
  <si>
    <t>JEAN ARTEAGA</t>
  </si>
  <si>
    <t>EDWIN ARTEAGA</t>
  </si>
  <si>
    <t>CARLOS CAIZA</t>
  </si>
  <si>
    <t>JENNY BARROS</t>
  </si>
  <si>
    <t>MIGUEL PARRA</t>
  </si>
  <si>
    <t>MATEO PARRA</t>
  </si>
  <si>
    <t>JOHANN PROAÑO</t>
  </si>
  <si>
    <t>ERICK PROAÑO</t>
  </si>
  <si>
    <t>KERLY QUINTANA</t>
  </si>
  <si>
    <t>MARIUXI NIETO</t>
  </si>
  <si>
    <t>MARCO MOGOLLÓN</t>
  </si>
  <si>
    <t>MOODUKKWAN TRAINING CENTER</t>
  </si>
  <si>
    <t>Nº</t>
  </si>
  <si>
    <t xml:space="preserve">COMPRA DE GUANTES DE LIMPIEZA </t>
  </si>
  <si>
    <t>REDES Y PUBLICACIONES</t>
  </si>
  <si>
    <t>COMPRA DE PRODUCTOS PARA CAFETERÍA</t>
  </si>
  <si>
    <t xml:space="preserve">COMPRA DE CINTA ADHESIVA </t>
  </si>
  <si>
    <t>IMPRESIÓN DE SEÑALÉTICA PARA EVENTOS</t>
  </si>
  <si>
    <t>ANTERIOR $100</t>
  </si>
  <si>
    <t>ANTERIOR $200</t>
  </si>
  <si>
    <t>ANTERIOR $146</t>
  </si>
  <si>
    <t>ANTERIOR $65</t>
  </si>
  <si>
    <t>ANTERIOR $267,3</t>
  </si>
  <si>
    <t>TOTAL PAGOS SALDOS 2024</t>
  </si>
  <si>
    <t>BP. 34579953  13-11-2024</t>
  </si>
  <si>
    <t>BP. 110392984 - 13-01-2025</t>
  </si>
  <si>
    <t>BP. 69041936- 05-09-2024</t>
  </si>
  <si>
    <t>BP. 105725396- 05-09-2024</t>
  </si>
  <si>
    <t>BP. 39643133- 06-09-2024</t>
  </si>
  <si>
    <t>INICIO AÑO 2024</t>
  </si>
  <si>
    <t>ANTERIOR  $70</t>
  </si>
  <si>
    <t>EFECTIVO 16-02-2025</t>
  </si>
  <si>
    <t>BP. 36797612-18-09-2024</t>
  </si>
  <si>
    <t>B.P. 82900555-28-10-2024/ PA. 6305683 - 15-01-2025</t>
  </si>
  <si>
    <t>BP. 46232939 - 05-09-2024</t>
  </si>
  <si>
    <t>PAGO POR USO DE PÁGINA DE EVENTOS</t>
  </si>
  <si>
    <t>Pro.155311020900-22-11-24</t>
  </si>
  <si>
    <t>BG. 0003214632-05-09-2024</t>
  </si>
  <si>
    <t>EN DB.P.125575249 - 28-10-2024</t>
  </si>
  <si>
    <t>BP. 26570994-02-10-2024</t>
  </si>
  <si>
    <t>BP. 16642518-30-12-2024</t>
  </si>
  <si>
    <t>BP. 61286404- 05-09-2024</t>
  </si>
  <si>
    <t>BP. 10046769 - 15-01-2025</t>
  </si>
  <si>
    <t>BP. 46146086-05-09-2024</t>
  </si>
  <si>
    <t>DEPÓSITO 12-12-2024</t>
  </si>
  <si>
    <t>BP. 61932362- 13-01-2024</t>
  </si>
  <si>
    <t>B.P. 3585973-13-12-20</t>
  </si>
  <si>
    <t>BP. 38675762- 13-01-2025</t>
  </si>
  <si>
    <t>45438497- 12-01-2024</t>
  </si>
  <si>
    <t>BP. 27638772 - 05-11-2024</t>
  </si>
  <si>
    <t>BP. 141222211-11-11-2024</t>
  </si>
  <si>
    <t>BP. 51380759- 05-09-2024</t>
  </si>
  <si>
    <t>Pa. 4290202-14-10-2024</t>
  </si>
  <si>
    <t>BP. 111358254- 05-09-2024</t>
  </si>
  <si>
    <t>BG. 305852 - 12-03-2025</t>
  </si>
  <si>
    <t>BP. 52426968 - 14-10-2024</t>
  </si>
  <si>
    <t>BP. 209766626-18-09-2024</t>
  </si>
  <si>
    <t>PRO.157300020900-1-10-24</t>
  </si>
  <si>
    <t>Prd.389542020900-05-09-24</t>
  </si>
  <si>
    <t>BP. 44842339- 05-09-2024</t>
  </si>
  <si>
    <t>BP. 93202077- 05-09-2024</t>
  </si>
  <si>
    <t>BaekJul Team AyalaZ (Sucursal)</t>
  </si>
  <si>
    <t>BaekJul Team Fernández (Sucursal)</t>
  </si>
  <si>
    <t>Freddy Fernández</t>
  </si>
  <si>
    <t>BP. 67130502- 08-10-2024</t>
  </si>
  <si>
    <t>Mikido</t>
  </si>
  <si>
    <t>Daniel Guerra</t>
  </si>
  <si>
    <t>BP. 32299486 - 06-02-2025</t>
  </si>
  <si>
    <t>B.P. 93929997-26-03-2024</t>
  </si>
  <si>
    <t>BP.56940902 -04-02 2025 1 DEPORTISTA EN JJ. NN.</t>
  </si>
  <si>
    <t>Adrián Lara</t>
  </si>
  <si>
    <t>Debak TKD Carcelén Bajo (Sucursal)</t>
  </si>
  <si>
    <t>BP. 61173349 - 07-03-2025</t>
  </si>
  <si>
    <t>BP. 22714106 - 06-03-2025</t>
  </si>
  <si>
    <t>BP. 48960200- 16-01-2025</t>
  </si>
  <si>
    <t>BP. 41631917- 08-01-2025</t>
  </si>
  <si>
    <t>BR.826500- 27-01-2025</t>
  </si>
  <si>
    <t>Han Kum Do</t>
  </si>
  <si>
    <t>Nicole Tapia</t>
  </si>
  <si>
    <t>BG. 0000350660-13-01-2025</t>
  </si>
  <si>
    <t>BP. 12782374 - 28-01-2024</t>
  </si>
  <si>
    <t>BP.13888302-07-01-2024 1 DEPORTISTA EN JJ. NN.</t>
  </si>
  <si>
    <t>Vladimir Viana</t>
  </si>
  <si>
    <t>León (Sucursal Norte)</t>
  </si>
  <si>
    <t>Ian Catota</t>
  </si>
  <si>
    <t>BP. 15791114 - 14-01-2024</t>
  </si>
  <si>
    <t>BP. 88911303 - 24-02-2025</t>
  </si>
  <si>
    <t>BP. 7688068 - 11-03-2025</t>
  </si>
  <si>
    <t>BP. 83102853 - 05-03-2025</t>
  </si>
  <si>
    <t>BG. 0000519175-06-02-2025</t>
  </si>
  <si>
    <t xml:space="preserve">PRO. 675070 - 15-01-2025 </t>
  </si>
  <si>
    <t>PA. 8714977 - 25-02-2025</t>
  </si>
  <si>
    <t>Ryong Tae</t>
  </si>
  <si>
    <t>Diego Merino</t>
  </si>
  <si>
    <t>S. D. Central</t>
  </si>
  <si>
    <t>S. D. Central Carapungo (Sucursal)</t>
  </si>
  <si>
    <t>Guillermo Morán</t>
  </si>
  <si>
    <t>BP. 155411989 - 11-03-2025</t>
  </si>
  <si>
    <t>BP. 75401887 - 17-02-2025</t>
  </si>
  <si>
    <t>BP. 12570316 - 28-01-2025</t>
  </si>
  <si>
    <t>BP. 2670551 - 28-01-2025</t>
  </si>
  <si>
    <t>PA. 7152417 - 13-01-2025</t>
  </si>
  <si>
    <t>U. San Francisco  USFQ</t>
  </si>
  <si>
    <t>PA. 3309797 - 27-02-2025</t>
  </si>
  <si>
    <t>Universidad UTE</t>
  </si>
  <si>
    <t>BP. 11052417 - 28-01-2025</t>
  </si>
  <si>
    <t>Valle</t>
  </si>
  <si>
    <t>Jorge Portilla</t>
  </si>
  <si>
    <t>TOTAL PAGOS 2025</t>
  </si>
  <si>
    <t>Tae Sho Ku Team Valle (Sucursal)</t>
  </si>
  <si>
    <t>AFILIACIONES Y PERMISOS DE FUNCIONAMIENTO 2024</t>
  </si>
  <si>
    <t>AFILIACIONES Y PERMISOS DE FUNCIONAMIENTO 2025</t>
  </si>
  <si>
    <t xml:space="preserve">BENJAMIN MATIAS </t>
  </si>
  <si>
    <t>EN DOS PAGOS</t>
  </si>
  <si>
    <t>MINOTAUROS</t>
  </si>
  <si>
    <t>TAEBAEK ECUADOR</t>
  </si>
  <si>
    <t>CHUNG SONG</t>
  </si>
  <si>
    <t>FITTKWONDO MEJÍA</t>
  </si>
  <si>
    <t>BAEKJUL TEAM AYALAZ</t>
  </si>
  <si>
    <t>RYONG TAE</t>
  </si>
  <si>
    <t>MSA GRAND MASTER</t>
  </si>
  <si>
    <t>SAN SEBASTIÁN (LUIS TIPÁN)</t>
  </si>
  <si>
    <t>KO AMÉRICA DRAGON FIRE</t>
  </si>
  <si>
    <t>KORYO DF DOJANG</t>
  </si>
  <si>
    <t>JITAE</t>
  </si>
  <si>
    <t>TOTAL KOMBAT RHINOS</t>
  </si>
  <si>
    <t>GOYANG - IDEUL</t>
  </si>
  <si>
    <t>JUVENTUS</t>
  </si>
  <si>
    <t>EN TRES PAGOS</t>
  </si>
  <si>
    <t>PAGO ALIMENTACIÓN (ALMUERZO) DEPORTISTAS DE SELECCIÓN  Y DELEGACIONES INVITADAS A CAMPAMENTOS</t>
  </si>
  <si>
    <t>UTE</t>
  </si>
  <si>
    <t>MEDALLAS</t>
  </si>
  <si>
    <t>TSK</t>
  </si>
  <si>
    <t>SRY</t>
  </si>
  <si>
    <t>RYT</t>
  </si>
  <si>
    <t>FRG</t>
  </si>
  <si>
    <t>YON</t>
  </si>
  <si>
    <t>TBK</t>
  </si>
  <si>
    <t>PVM</t>
  </si>
  <si>
    <t>KOR</t>
  </si>
  <si>
    <t>ILY</t>
  </si>
  <si>
    <t>CFN</t>
  </si>
  <si>
    <t>FIRST CLASS CALDERON</t>
  </si>
  <si>
    <t>ECB</t>
  </si>
  <si>
    <t>DRA</t>
  </si>
  <si>
    <t>DEC</t>
  </si>
  <si>
    <t>BLS</t>
  </si>
  <si>
    <t>TKT</t>
  </si>
  <si>
    <t>TJD</t>
  </si>
  <si>
    <t>SDC</t>
  </si>
  <si>
    <t>OHS</t>
  </si>
  <si>
    <t>SEU</t>
  </si>
  <si>
    <t>SSB</t>
  </si>
  <si>
    <t>SFT</t>
  </si>
  <si>
    <t>PYO</t>
  </si>
  <si>
    <t>TTC</t>
  </si>
  <si>
    <t>MIN</t>
  </si>
  <si>
    <t>MINOTAUROS ECU</t>
  </si>
  <si>
    <t>MCD</t>
  </si>
  <si>
    <t>MER</t>
  </si>
  <si>
    <t>MCG</t>
  </si>
  <si>
    <t>PUM</t>
  </si>
  <si>
    <t>LCM</t>
  </si>
  <si>
    <t>LIGA CANTONAL DE MEJÍA</t>
  </si>
  <si>
    <t>LEO</t>
  </si>
  <si>
    <t>KRG</t>
  </si>
  <si>
    <t>KGD</t>
  </si>
  <si>
    <t>KUK</t>
  </si>
  <si>
    <t>KDR</t>
  </si>
  <si>
    <t>KOA</t>
  </si>
  <si>
    <t>JOL</t>
  </si>
  <si>
    <t>JER</t>
  </si>
  <si>
    <t>ESP</t>
  </si>
  <si>
    <t>EQU</t>
  </si>
  <si>
    <t>DRG</t>
  </si>
  <si>
    <t>DTM</t>
  </si>
  <si>
    <t>DBK</t>
  </si>
  <si>
    <t>CLUB TAE WOONG</t>
  </si>
  <si>
    <t>HKD</t>
  </si>
  <si>
    <t>CLUB  HAN KUM DO</t>
  </si>
  <si>
    <t>CDQ</t>
  </si>
  <si>
    <t>CHS</t>
  </si>
  <si>
    <t>CFL</t>
  </si>
  <si>
    <t>BDR</t>
  </si>
  <si>
    <t>BSP</t>
  </si>
  <si>
    <t>BKJ</t>
  </si>
  <si>
    <t>ATL</t>
  </si>
  <si>
    <t>ASO</t>
  </si>
  <si>
    <t>ARE</t>
  </si>
  <si>
    <t>APO</t>
  </si>
  <si>
    <t>SIGLAS</t>
  </si>
  <si>
    <t>USF</t>
  </si>
  <si>
    <t>TAE BAEK</t>
  </si>
  <si>
    <t>ILYO M.P</t>
  </si>
  <si>
    <t>BAEKJUL TKD</t>
  </si>
  <si>
    <t>INSCRIP. TARDÍA</t>
  </si>
  <si>
    <t>ENTRENADOR CLUB FILIAL</t>
  </si>
  <si>
    <t>DIRECTOR CLUB FILIAL</t>
  </si>
  <si>
    <t>ENTRENADOR</t>
  </si>
  <si>
    <t>MONITOR CLUB FILIAL</t>
  </si>
  <si>
    <t>MASTER HOME</t>
  </si>
  <si>
    <t>JORGE NARANJO</t>
  </si>
  <si>
    <t>OYENTE</t>
  </si>
  <si>
    <t>NO VINO</t>
  </si>
  <si>
    <t>PANDADEMON</t>
  </si>
  <si>
    <t>EXONERADO</t>
  </si>
  <si>
    <t>HIMCHARI DOJANG</t>
  </si>
  <si>
    <t>ATLAS</t>
  </si>
  <si>
    <t>ASOCIACION DE TKDP</t>
  </si>
  <si>
    <t>PAGO STAFF (PERSONAL DE APOYO)</t>
  </si>
  <si>
    <t>-</t>
  </si>
  <si>
    <t>HIM</t>
  </si>
  <si>
    <t>ECU</t>
  </si>
  <si>
    <t>PAGO EXPOSITORES</t>
  </si>
  <si>
    <t>ARBITRO</t>
  </si>
  <si>
    <t>UN SOLO PAGO</t>
  </si>
  <si>
    <t>MULTAS</t>
  </si>
  <si>
    <t>EN PROCESO DE DESAFILIACIÓN POR DEUDA</t>
  </si>
  <si>
    <t>DESCUENTO EN EVENTOS</t>
  </si>
  <si>
    <t xml:space="preserve">ELABORACIÓN DE LLAVES Y 2 DÍAS DE TRABAJO FERNANDO MOYA </t>
  </si>
  <si>
    <t>HANSU</t>
  </si>
  <si>
    <t xml:space="preserve">COMPRA DE 5 PAQUETES (50 UNIDADES) MICAS PARA CARNETS </t>
  </si>
  <si>
    <t>CANCELA CON  34 CERTIFICADOS DE ASCENSO</t>
  </si>
  <si>
    <t>CANCELA CON  2 GAL'S IMPRESOS</t>
  </si>
  <si>
    <t>IMPRESIÓN CARNETS DE ENTRENADOR</t>
  </si>
  <si>
    <t>CANCELA CON  3 CERTIFICADOS DE ASCENSO</t>
  </si>
  <si>
    <t>CANCELA CON  4 GAL'S IMPRESOS</t>
  </si>
  <si>
    <t>SOLO IMPRESIÓN DE 6 GAL'S DIGITALES</t>
  </si>
  <si>
    <t>DEPORTISTA CON CAPACIDADES ESPECIALES</t>
  </si>
  <si>
    <t>CANCELA CON  18 CERTIFICADOS DE ASCENSO</t>
  </si>
  <si>
    <t>COMPRA DE GRAPADORA</t>
  </si>
  <si>
    <t>COMPRA DE MASKING Y CINTA ADHESIVA TRANSPARENTE</t>
  </si>
  <si>
    <t>COMPRA DE PRODUCTOS DE CAFETERÍA (SALA DE  ESTAR ASOTKD-P)</t>
  </si>
  <si>
    <t>COMPRA DE RESALTADOR</t>
  </si>
  <si>
    <t>COMPRA DE ARCHIVADOR (ENTREGA DE INFORME ECONÓMICO PRESIDENCIA CDP)</t>
  </si>
  <si>
    <t>COMPRA DE AGUA PARA MESA DIRECTIVA ASAMBLEA ORDINARIA (INFORME DE ACTIVIDADES Y ECONÓMICO)</t>
  </si>
  <si>
    <t>COMPRA DE 20 CARTULINAS BLANCAS (VOCATIVOS PARA EVENTOS Y CEREMONIAS ASOTKD-P)</t>
  </si>
  <si>
    <t>COMPRA DE 10 CARTULINAS BLANCAS (VOCATIVOS PARA EVENTOS Y CEREMONIAS ASOTKD-P)</t>
  </si>
  <si>
    <t>COMPRA DE PRODUCTOS DE CAFETERÍA (OFICINA DE  ESTAR ASOTKD-P)</t>
  </si>
  <si>
    <t>COMPRA DE BOTELLAS DE AGUA PARA CEREMONIA DE ASCENSO ASOTKD-P</t>
  </si>
  <si>
    <t>COMPRA DE DETALLE FALTANTE PARA DEPORTISTA DE INICICACIÓN POR ASCENSO DE CINTURÓN</t>
  </si>
  <si>
    <t>COMPRA DE PRODUCTOS DE CAFETERÍA PARA ASAMBLEA ORDINARIA (INFORME DE ACTIVIDADES Y ECONÓMICO)</t>
  </si>
  <si>
    <t>Tae Woong Pomasqui</t>
  </si>
  <si>
    <t>Sara Túqueres</t>
  </si>
  <si>
    <t>Patricia Túqueres</t>
  </si>
  <si>
    <t>BP.  69103048 - 25-03-2025</t>
  </si>
  <si>
    <t>EFECTIVO 23-03-2025</t>
  </si>
  <si>
    <t>ANTERIOR $60</t>
  </si>
  <si>
    <t>ANTERIOR $262,57</t>
  </si>
  <si>
    <t>BP. 61724020 - 14-03-2025</t>
  </si>
  <si>
    <t>BP. 14824398- 14-03-2025</t>
  </si>
  <si>
    <t>CANCELA CON  20 CERTIFICADOS DE ASCENSO</t>
  </si>
  <si>
    <t>CANCELA CON  2 GAL'S DIGITALES</t>
  </si>
  <si>
    <t>VENOM</t>
  </si>
  <si>
    <t>PRO. 908440 - 06-03-2025 / PRO. 685763020900 - 02-04-2025</t>
  </si>
  <si>
    <t>CANCELA EN DOS PAGOS Y CON ABONO POR PERMISO DE FUNCIONAMIENTO</t>
  </si>
  <si>
    <t>Champions For Life</t>
  </si>
  <si>
    <t>Daigoro Sector El Beaterio  (Sucursal)</t>
  </si>
  <si>
    <t>Debak TKD Colegio de Liga  (Sucursal)</t>
  </si>
  <si>
    <t>Deciap Norte  (Sucursal)</t>
  </si>
  <si>
    <t>Ko América Caupicho  (Sucursal)</t>
  </si>
  <si>
    <t>Ko América Santo Tomas  (Sucursal)</t>
  </si>
  <si>
    <t>Ko América Dragon de Fuego  (Sucursal)</t>
  </si>
  <si>
    <t>Vicente Lascano</t>
  </si>
  <si>
    <t>Moodukkwan Trainig Center</t>
  </si>
  <si>
    <t>ASOTKD - P (CHIMBACALLE)</t>
  </si>
  <si>
    <t>IMPRESIÓN DE PERMISOS DE FUNCIONAMIENTO 2025</t>
  </si>
  <si>
    <t>MOVILIZACIÓN PARA COMPRA DE CARTONES PARA CLASIFICAR OBJETOS DE BODEGA</t>
  </si>
  <si>
    <t>PAGO PARA ENVÍO DE DOCUMENTOS DE LA FETKD</t>
  </si>
  <si>
    <t>COMPRA DE ARTÍCULOS VARIOS (ACETONA, ALGODÓN Y GUANTES)</t>
  </si>
  <si>
    <t xml:space="preserve">COMPRA DE CUADERNO DE NOTA TIPO AGENDA PARA SECRETARÍA </t>
  </si>
  <si>
    <t>PAGO AUXILIAR Y APOYO TATIANA SIMBAÑA MARZO (MEDIO TIEMPO)</t>
  </si>
  <si>
    <t>PAGO  SECRETARIA DAYANA FOLLECO ABRIL</t>
  </si>
  <si>
    <t>JUAN CARLOS PIARPUSAN PEREIRA</t>
  </si>
  <si>
    <t>MANTENIMIENTO Y ALBAÑILERÍA PAGO DE UNA SEMANA (SALA DE AUDIOVISUALES Y CAMERINOS)</t>
  </si>
  <si>
    <t>COMPRA DE FUNDAS TAMAÑO JUMBO PARA BASURA</t>
  </si>
  <si>
    <t>COMPRA DE PAPEL HIGIÉNICO INSTITUCIONAL</t>
  </si>
  <si>
    <t>COMPRA DE LUCES LED PARA CAMBIO EN ESCENARIOS ASOTKDP</t>
  </si>
  <si>
    <t>CORAL HIPERMERCADOS</t>
  </si>
  <si>
    <t>MOVILIZACIÓN PARA GESTIONES BANCARIAS</t>
  </si>
  <si>
    <t>COMPRA DE BOTELLAS DE AGUA PARA CEREMONIA FIRMA DE CONVENIO ASOTKD P - UNIVERSIDAD UDET</t>
  </si>
  <si>
    <t>FERRETEROS BS</t>
  </si>
  <si>
    <t>COMPRA DE MATERIALES DE FERRETERÍA  PARA ARREGLOS EN VICENTINA (CADENA, CÁNCAMO, SIFÓN FLEXIBLE, MOQUETÓN, CEMENTO, BROCAS Y SOPORTE DE TV)</t>
  </si>
  <si>
    <t>MOVILIZACIÓN PARA CAMBIO DE CHEQUE (FONDOS A NOMBRE DE PROF ANDRÉS NICOLALDE PARA TOPE JUVENIL EN BAÑOS)</t>
  </si>
  <si>
    <t>BP. 53143581 - 10-04-2025</t>
  </si>
  <si>
    <t>BP. 37770529 - 09-04-2025</t>
  </si>
  <si>
    <t>COMPRA DE MATERIALES DE FERRETERÍA  PARA ARREGLOS EN VICENTINA (CADENA, THINNER, MOQUETÓN Y EMPAQUES CÓNICOS)</t>
  </si>
  <si>
    <t>SOLICITA CON 20 CERTIFICADOS DE ASCENSO</t>
  </si>
  <si>
    <t>CANCELA CON  12 GAL'S IMPRESOS</t>
  </si>
  <si>
    <t>CANCELA CON  10 GAL'S IMPRESOS Y 1 SOLO IMPRESIÓN</t>
  </si>
  <si>
    <t>CANCELA CON  2 CERTIFICADOS DE ASCENSO</t>
  </si>
  <si>
    <t>CANCELA CON  25 GAL'S DIGITALES</t>
  </si>
  <si>
    <t>CANCELA CON  25 CERTIFICADOS DE ASCENSO</t>
  </si>
  <si>
    <t>COMPRA DE PRODUCTOS DE CAFEERÍA</t>
  </si>
  <si>
    <t>COMPRA DE EMPANADAS</t>
  </si>
  <si>
    <t xml:space="preserve">COMPRA DE FUNDAS DE BASURA </t>
  </si>
  <si>
    <t>CAMBIO DE LUMINARIAS Y MANTENIMIENTO ÁREA SUPERIOR ASOTKDP</t>
  </si>
  <si>
    <t>BAEKJUL TEAM FERNÁNDEZ</t>
  </si>
  <si>
    <t>CARPETAS DE CARTÓN</t>
  </si>
  <si>
    <t>ASOTKD - P (VICENTINA)</t>
  </si>
  <si>
    <t>COMPRA DE 10 PAQUETES DE MICAS PARA CARNETS</t>
  </si>
  <si>
    <t>SERVICIO DE INTERNET FIJO CELERITY ABRIL</t>
  </si>
  <si>
    <t>PAGO PLAN CELULAR ASOTKDP ABRIL</t>
  </si>
  <si>
    <t>MOVILIZACIÓN PARA COMPRA DE MICAS  Y GESTIONES MINISTERIO DEL DEPORTE</t>
  </si>
  <si>
    <t>PAGO DE SALDO POR TRÁMITE DE GAL'S Y CERTIFICADOS (TEAM TAURO) DE ACUERDO A COMPROMISO DE PAGO</t>
  </si>
  <si>
    <t>SAMUEL ARDILA</t>
  </si>
  <si>
    <t>COMPRA DE MATERIALES DE FERRETERÍA PARA ARREGLOS EN VICENTINA (SIFÓN FLEXIBLE, VIKINGO LLAVE, BROCA, TORNILLO, GUATES DE CAUCHO)</t>
  </si>
  <si>
    <t>COMPRA DE BALDE PARA LIMPIEZA</t>
  </si>
  <si>
    <t>COMPRA DE FUNDAS TAMAÑO INDUSTRIAL PARA BASURA</t>
  </si>
  <si>
    <t>PAGO SERVICIO DE LAVANDERÍA MANTELES ASOTKDP</t>
  </si>
  <si>
    <t>COMPRA DE MATERIALES DE FERRETERÍA PARA ARREGLOS EN VICENTINA (SIFÓN FLEXIBLE, BISAGRA, TORNILLO MDF, DESARMADOR, MANGUERA ABASTO METAL)</t>
  </si>
  <si>
    <t>COMPRA DE MATERIALES DE FERRETERÍA PARA ARREGLOS EN VICENTINA (CABLE, CINTA TEFLÓN, ENCHUFE, TOMA, CAJA DEXSON, DESARMADOR, SILICON CARTUCHO, PUNTA DE TALADRO, TACO FISCHER, BROCA, BONDEX))</t>
  </si>
  <si>
    <t>COMPRA DE MATERIALES DE FERRETERÍA PARA ARREGLOS EN VICENTINA (GUANTE CAUCHO, LLANA CABO, LIJA DE AGUA, EMPASTE)</t>
  </si>
  <si>
    <t>COMPRA DE MATERIALES DE FERRETERÍA PARA ARREGLOS EN VICENTINA (BREAKER SQD 50 AMP)</t>
  </si>
  <si>
    <t>COMPRA DE RESMA DE PAPEL Y GLOBOS (PARA FESTIVALES INFANTILES)</t>
  </si>
  <si>
    <t>EN 3 DEPÓSITOS LE QUEDA UN SALDO A FAVOR DE $12</t>
  </si>
  <si>
    <t>CANCELA CON  1 GAL IMPRESO</t>
  </si>
  <si>
    <t>CANCELA CON  2 GAL DIGITAL</t>
  </si>
  <si>
    <t>CANCELA CON 1 CERTIFICADO DE ASCENSO</t>
  </si>
  <si>
    <t>PAGO MARCELO TROYA SERVICIOS ENTRENADOR PROVINCIAL DE APOYO MARZO</t>
  </si>
  <si>
    <t>COMPRA DE MATERIALES DE FERRETERÍA PARA ARREGLOS EN VICENTINA (POLWAX INCOLORO Y TRAPEADOR)</t>
  </si>
  <si>
    <t>COMPRA DE MATERIALES DE FERRETERÍA PARA ARREGLOS EN VICENTINA (ABRO MASTIKO 110CMX25CM)</t>
  </si>
  <si>
    <t>COMPRA DE MATERIALES DE FERRETERÍA PARA ARREGLOS EN VICENTINA (ELECTROCABLE CONCÉNTRICO, TORNILLO TIPO LENTEJA, PUNTA DE TALADRO)</t>
  </si>
  <si>
    <t>COMPRA DE MATERIALES DE FERRETERÍA PARA ARREGLOS EN VICENTINA (ADAPTADOR 3 EN 1)</t>
  </si>
  <si>
    <t>COMPRA DE DETERGENTE Y FUNDAS DE BASURA</t>
  </si>
  <si>
    <t>COMPRA DE ESPONJAS DE LIMPIEZA Y LIMPIONES DE MICROFIBRA</t>
  </si>
  <si>
    <t>IMPRESIÓN CARNET PERSONA CON CAPACIDADES ESPECIALES</t>
  </si>
  <si>
    <t>ENVÍA PAGO DE 42 CERTIFICADOS Y EN LISTA CONSTAN 41 TIENE UN SALDO A FAVOR</t>
  </si>
  <si>
    <t>REIMPRESIÓN DE GAL</t>
  </si>
  <si>
    <t xml:space="preserve">REIMPRESIÓN DE DIPLOMA </t>
  </si>
  <si>
    <t>CANCELA CON  10 CERTIFICADOS DE ASCENSO</t>
  </si>
  <si>
    <t>CANCELA CON  10 GAL'S IMPRESOS</t>
  </si>
  <si>
    <t>RENOVACIÓN DE SISTEMA DE FACTURACIÓN FAST-FACT Y PAGO POR GESTIÓN DE TRÁMITES</t>
  </si>
  <si>
    <t>DANILO PÉREZ</t>
  </si>
  <si>
    <t>PAGO RUTH GUANO SERVICIO DE LIMPIEZA MES DE MARZO (MEDIO TIEMPO)</t>
  </si>
  <si>
    <t>PAGO RUTH GUANO SERVICIO DE LIMPIEZA MES DE ABRIL (MEDIO TIEMPO)</t>
  </si>
  <si>
    <t>PAGO  SECRETARIA DAYANA FOLLECO MARZO</t>
  </si>
  <si>
    <t>PAGO MARCELO TROYA SERVICIOS ENTRENADOR PROVINCIAL DE APOYO ABRIL</t>
  </si>
  <si>
    <t xml:space="preserve"> MANEJO DE MEDIOS Y REDES SOCIALES MARZO</t>
  </si>
  <si>
    <t xml:space="preserve"> MANEJO DE MEDIOS Y REDES SOCIALES ABRIL</t>
  </si>
  <si>
    <t>HACE USO DE SALDO A FAVOR DISPONIBLE DEL TRÁMITE DEL 11-02-2025</t>
  </si>
  <si>
    <t>COMPRA DE MATERIALES DE FERRETERÍA PARA ARREGLOS EN VICENTINA (TOMA, CANALETA,CABLE GEMELO, ENCHUFE DE CAUCHO, ABRO SILICON, GARRUCHA)</t>
  </si>
  <si>
    <t>COMPRA DE MATERIALES DE FERRETERÍA PARA ARREGLOS EN VICENTINA (CINTA DE TELA GRIS, CINTA ANTIDESLIZ, PEGAMENTO, ESTILETE, BROCHA)</t>
  </si>
  <si>
    <t>COMPRA DE MATERIALES DE FERRETERÍA PARA ARREGLOS EN VICENTINA (CINTA DE TELA GRIS)</t>
  </si>
  <si>
    <t>COMPRA DE MATERIALES DE FERRETERÍA PARA ARREGLOS EN VICENTINA (TUBO, NEPLO, UNIÓN, LLAVE ESFÉRICA, PEGAMENTO, HOJA DE SIERRA, CINTA DE TEFLÓN,ETC)</t>
  </si>
  <si>
    <t>PAGO SERVICIO DE LAVANDERÍA COBIJAS DE RESIDENCIA ASOTKDP</t>
  </si>
  <si>
    <t>COMPRA DE PILAS PARA CONTROLES DE TV ASOTKDP</t>
  </si>
  <si>
    <t>PAGO DE SALDO FINAL POR ARREGLO Y MANTENIMIENTO DE INSTALACIONES ASOTKDP</t>
  </si>
  <si>
    <t>SOLO IMPRESIÓN DE GAL'S DIGITALES DEL 24-02-2025</t>
  </si>
  <si>
    <t>Moodukkwan HSTKD</t>
  </si>
  <si>
    <t>Henry Sigchos</t>
  </si>
  <si>
    <t>BP. 51192594 - 21-03-2025 Y BP. 224008468 - 05-05-2025</t>
  </si>
  <si>
    <t>CRUCE DEUDA TRÁMITES EN SRI DE ASOTKDP POR EDUARDO LOACHAMÍN</t>
  </si>
  <si>
    <t>TRÁMITES Y ASESORÍA SRI EDUARDO LOACHAMIN CRUCE POR TRÁMITE 30-04-2025</t>
  </si>
  <si>
    <t>MOVILIZACIÓN PARA RETIRAR ENCOMIENDA (FACTURAS DE MANABÍ)</t>
  </si>
  <si>
    <t>MOVILIZACIÓN PARA NOTARIZAR DOCUMENTOS ASOTKDP</t>
  </si>
  <si>
    <t>NOTARIZAR DOCUMENTOS ASOTKDP (LISTADOS CAMPEONATO NACIONAL MENORES 2025)</t>
  </si>
  <si>
    <t>NOTARIZAR DOCUMENTOS ASOTKDP (LISTADOS CAMPEONATO NACIONAL PREJUVENIL 2025)</t>
  </si>
  <si>
    <t>NOTARIZAR DOCUMENTOS ASOTKDP (LISTADOS CAMPEONATO NACIONAL U22 2025)</t>
  </si>
  <si>
    <t>SERVICIO DE INTERNET FIJO CELERITY MAYO</t>
  </si>
  <si>
    <t>PAGO PLAN CELULAR ASOTKDP MAYO</t>
  </si>
  <si>
    <t>COPIAS LLAVES DE LA BODEGA AOTKDP EN EL COLISEO LOS QUITUS</t>
  </si>
  <si>
    <t>BP.110817481 -10-03-2025 2 DEPORTISTAS EN JJ. NN.</t>
  </si>
  <si>
    <t>BP. 42347021 - 06-05-2025</t>
  </si>
  <si>
    <t>Total Kombat - Kukkiwon CC.</t>
  </si>
  <si>
    <t>Carlos Chicaiza</t>
  </si>
  <si>
    <t>BP. 47387990 - 06-05-2025</t>
  </si>
  <si>
    <t>BP. 32347039 - 07-05-2025</t>
  </si>
  <si>
    <t xml:space="preserve">Apolo Sucursal </t>
  </si>
  <si>
    <t>Edison Gaullichico</t>
  </si>
  <si>
    <t>PAGO SERVICIO DE LAVANDERÍA MANTELES Y CHALECOS ASOTKDP</t>
  </si>
  <si>
    <t>IMPRESIÓN DE 260 STICKERS PARA MEDALLAS DE CAMPEONATO EDADES ESCOLARES 2025</t>
  </si>
  <si>
    <t>TROFEOS Y PLACAS PARA CAMPEONATO DE EDADES ESCOLARES 2025</t>
  </si>
  <si>
    <t>COMPRA DE CINTA DE TELA GRIS PARA DIVISIÓN DE CACHAS PARA COMPETENCIAS ASOTKDP</t>
  </si>
  <si>
    <t>MOVILIZACIÓN PARA STICKERS, TROFEOS Y PLACAS PARA CAMPEONATO DE EDADES ESCOLARES 2025</t>
  </si>
  <si>
    <t>CANCELA CON 29 CERTIFICADOS DE ASCENSO</t>
  </si>
  <si>
    <t>CANCELA CON  3 GAL'S IMPRESOS</t>
  </si>
  <si>
    <t>COMPRA DE CAJAS ESFEROS</t>
  </si>
  <si>
    <t>IMPRESIÓN GAL DE ENTRRENADOR</t>
  </si>
  <si>
    <t>ARREGLO FLORAL DE CONDOLENCIAS</t>
  </si>
  <si>
    <t>TRABAJOS DE CARPINTERÍA PARA REPARACIÓN DE PATAS DE LOS MUEBLES</t>
  </si>
  <si>
    <t>COMPRA DE MATERIALES DE FERRETERÍA PARA ARREGLOS EN VICENTINA (CINTA ANTIDESLIZ Y CINTA DUCTO)</t>
  </si>
  <si>
    <t>COMPRA DE CARTULINAS</t>
  </si>
  <si>
    <t>CLUB JERATHEL HACE USO DE SALDO A FAVOR DISPONIBLE DEL TRÁMITE DEL 11-02-2025</t>
  </si>
  <si>
    <t>CANCELA CON 19 CERTIFICADOS DE ASCENSO</t>
  </si>
  <si>
    <t>CANCELA CON 9 GAL'S IMPRESOS</t>
  </si>
  <si>
    <t>CANCELA PARA TRÁMITE DE CERTIFICADOS DE ASCENSO</t>
  </si>
  <si>
    <t>IMPRESIÓN DE VOCATIVOS EN CARTULINAS A4 (COLABORACIÓN LANZAMIENTO DEL LIBRO ESTALIN VILLARROEL)</t>
  </si>
  <si>
    <t xml:space="preserve">COMPRA DE RESMA DE PAPEL </t>
  </si>
  <si>
    <t>COMPRA DE MASKING</t>
  </si>
  <si>
    <t>COMPRA DE CINTA ADHESIVA (X2)</t>
  </si>
  <si>
    <t>COMPRA DE GASEOSA PARA REFRIGERIO PERSONAL DE APOYO COPA EMBAJADOR DE COREA</t>
  </si>
  <si>
    <t>COMPRA DE AGUA PARA MESA DIRECTIVA CLAUSURA COPA EMBAJADOR DE COREA</t>
  </si>
  <si>
    <t>COMPRA DE PAPEL HIGIÉNICO INSTITUCIONAL Y DESINFECTANTES</t>
  </si>
  <si>
    <t>COMPRA DE PRODUCTOS PARA BRINDIS  (GRAND DUVAL Y BISCOTELAS COLABORACIÓN LANZAMIENTO DEL LIBRO ESTALIN VILLARROEL)</t>
  </si>
  <si>
    <t>COMPRA DE PRODUCTOS PARA BRINDIS  (COPAS Y VASOS COLABORACIÓN LANZAMIENTO DEL LIBRO ESTALIN VILLARROEL)</t>
  </si>
  <si>
    <t>COMPRA DE TÉ (COLABORACIÓN LANZAMIENTO DEL LIBRO ESTALIN VILLARROEL)</t>
  </si>
  <si>
    <t>COMPRA DE PRODUCTOS DE CAFETERÍA (COLABORACIÓN LANZAMIENTO DEL LIBRO ESTALIN VILLARROEL)</t>
  </si>
  <si>
    <t>COMPRA DE MATERIALES DE FERRETERÍA (CINTA DUCTO Y AMARRAS)</t>
  </si>
  <si>
    <t>COMPRA DE MATERIALES DE FERRETERÍA (GOMA LÍQUIDA)</t>
  </si>
  <si>
    <t>COMPRA DE MATERIALES DE FERRETERÍA (KALIPEGA, CINTA DUCTO Y PEGAMENTO LLAMA)</t>
  </si>
  <si>
    <t>COMPRA DE MATERIALES DE FERRETERÍA (DUCTO DE ALUMINIO, CINTA MASKING Y AMARRAS)</t>
  </si>
  <si>
    <t>SERVICIO DE INTERNET FIJO CELERITY JUNIO</t>
  </si>
  <si>
    <t>PAGO PLAN CELULAR ASOTKDP JUNIO</t>
  </si>
  <si>
    <t>COMPRA DE REFRIGERIO EN REUNIÓN DE DIRECTORIO INCLUÍDO DELIVERY</t>
  </si>
  <si>
    <t xml:space="preserve"> MANEJO DE MEDIOS Y REDES SOCIALES  MAYO</t>
  </si>
  <si>
    <t>VILL GYM</t>
  </si>
  <si>
    <t>CANCELA CON 13 CERTIFICADOS DE ASCENSO</t>
  </si>
  <si>
    <t>Jerathel Armenia</t>
  </si>
  <si>
    <t>BP. 15683593 - 07-05-2025</t>
  </si>
  <si>
    <t>ENVÍA DATOS PARA TRÁMITE EL 07-05-2025</t>
  </si>
  <si>
    <t>ENVÍA DATOS POR WHATSAPP</t>
  </si>
  <si>
    <t>COMPRA DE PRODUCTOS VARIOS PARA USO EN OFICINA (REGLETA, PAPEL HIGIÉNICO Y PAN)</t>
  </si>
  <si>
    <t>BP.  129270870 - 12-05-2025 $10 EN EFECTIVO</t>
  </si>
  <si>
    <t>$ 40 A FAVOR TRÁMITE 10-12-2024 Y 30 EFECTIVO 12-05-2025</t>
  </si>
  <si>
    <t>MOODUKKAN TTC</t>
  </si>
  <si>
    <t>CANCELA CON 20 CERTIFICADOS DE ASCENSO</t>
  </si>
  <si>
    <t>CANCELA CON 2 GAL'S DIGITALES</t>
  </si>
  <si>
    <t xml:space="preserve">BP. 14244613 - 14-05-2025 </t>
  </si>
  <si>
    <t>BP. 27164909 - 14-05-2025</t>
  </si>
  <si>
    <t>BP. 41798746 - 09-05-2025</t>
  </si>
  <si>
    <t>BP. 27131636 - 14-05-2025</t>
  </si>
  <si>
    <t>COMPRA DE REFRIGERO REUNIÓN CON PERSONAL DE LA EMBAJADA DE COREA</t>
  </si>
  <si>
    <t>PAGO ESTAMPADOS EN CAMISETAS PARA VIAJE A TAIWÁN</t>
  </si>
  <si>
    <t>CANCELA CON 24 CERTIFICADOS DE ASCENSO</t>
  </si>
  <si>
    <t>CANCELA CON 3 GAL'S IMPRESOS Y HACE USO DE $15 A FAVOR</t>
  </si>
  <si>
    <t>CLUB BAEKJUL TEAM AYALAZ HACE USO DE SALDO A FAVOR DISPONIBLE DE SALDO DE INSCRIPCIPCIONES</t>
  </si>
  <si>
    <t>CANCELA CON 8 CERTIFICADOS DE ASCENSO</t>
  </si>
  <si>
    <t xml:space="preserve">CANCELA CON 8 GAL'S IMPRESOS </t>
  </si>
  <si>
    <t>FALTA COMPROBANTE DE DEPÓSITO</t>
  </si>
  <si>
    <t>COMPRA DE DESAYUNO PARA PESONAL DE APOYO CAMPEONATO NACINAL INFANTIL</t>
  </si>
  <si>
    <t>TOTAL KOMBAT KOBRA KAY</t>
  </si>
  <si>
    <t>TOTAL KOMBAT KUKKIWON C.C.</t>
  </si>
  <si>
    <t>SOLO IMPRESIÓN DE GAL</t>
  </si>
  <si>
    <t>BP.  24063891 - 18-06-2025</t>
  </si>
  <si>
    <t>MIT-TKD</t>
  </si>
  <si>
    <t>CHEN HUU</t>
  </si>
  <si>
    <t>CANCELA CON 33 CERTIFICADOS DE ASCENSO</t>
  </si>
  <si>
    <t>CURSO DE ACREDITACIÓN ENTRENADORES REZAGADOS</t>
  </si>
  <si>
    <t>CANCELA CON 23 CERTIFICADOS DE ASCENSO</t>
  </si>
  <si>
    <t xml:space="preserve">CANCELA CON 2 GAL'S IMPRESOS </t>
  </si>
  <si>
    <t>CANCELA CON 12 CERTIFICADOS DE ASCENSO</t>
  </si>
  <si>
    <t>EN DOS PAGOS (26-06-2025)</t>
  </si>
  <si>
    <t>COMPRA DE RECETA PARA DEPORTISTA DE PARATKD ARLETTE GONZÁLES (COLÁGENO Y DOLTREX)</t>
  </si>
  <si>
    <t>CANCELA CON 29 GAL'S IMPRESOS Y 2 GAL'S DIGITALES</t>
  </si>
  <si>
    <t>CANCELA CON 64 CERTIFICADOS DE ASCENSO</t>
  </si>
  <si>
    <t>CANCELA CON 12 GAL'S IMPRESOS</t>
  </si>
  <si>
    <t>CANCELA CON 21 GAL'S IMPRESOS</t>
  </si>
  <si>
    <t>CANCELA CON 25 CERTIFICADOS DE ASCENSO</t>
  </si>
  <si>
    <t>CANCELA CON 6 CERTIFICADOS DE ASCENSO</t>
  </si>
  <si>
    <t>CANCELA CON 5 GAL'S DIGITALES</t>
  </si>
  <si>
    <t>REALIZA DOS PAGOS</t>
  </si>
  <si>
    <t>CANCELA EN DOS PAGOS</t>
  </si>
  <si>
    <t>SEUL "LA ESTANCILLA"</t>
  </si>
  <si>
    <t>CARCELA EN  2 PAGOS</t>
  </si>
  <si>
    <t>PARA TRÁMITE DE CERTFICADO CON FECHA 27-04-2024</t>
  </si>
  <si>
    <t>CERTIFICADO Y GAL DEL 27-04-2024</t>
  </si>
  <si>
    <t>CANCELA CON 6 GAL'S DIGITALES</t>
  </si>
  <si>
    <t>CANCELA EN 2 PAGOS</t>
  </si>
  <si>
    <t>UN SOLO TRÁMITE</t>
  </si>
  <si>
    <t>CANCELA CON 4 CERTIFICADOS DE ASCENSO</t>
  </si>
  <si>
    <t>CANCELA CON 1 GAL DIGITAL</t>
  </si>
  <si>
    <t>A FAVOR</t>
  </si>
  <si>
    <t>CANCELA CON 50 CERTIFICADOS DE ASCENSO</t>
  </si>
  <si>
    <t>CANCELA CON 33 GAL'S DIGITALES</t>
  </si>
  <si>
    <t>HANKUMDO</t>
  </si>
  <si>
    <t>SEUL AMÉRICA</t>
  </si>
  <si>
    <t>JARROS PARA PROFESORES POR EL DÍA DEL PADRE CAMPEONATO NACIONAL INFANTIL</t>
  </si>
  <si>
    <t>PAGO SALDO JARROS PARA PROFESORES POR EL DÍA DEL PADRE CAMPEONATO NACIONAL INFANTIL</t>
  </si>
  <si>
    <t>BP. 6060495- 29-07-2025</t>
  </si>
  <si>
    <t>SESIÓN SOLEMNE TRANSPORTE PARA PASANTES DE APOYO EN CEREMONIA</t>
  </si>
  <si>
    <t>SESIÓN SOLEMNE TRANSPORTE TROFEOS, BANDERAS, PERSONAL DE APOYO, ETC.</t>
  </si>
  <si>
    <t>MOVILIZACIÓN OFICINA - MUSEO DE ARTE COLONIAL PARA SESIÓN SOLEMNE</t>
  </si>
  <si>
    <t>CANCELA CON 1 GAL IMPRESO</t>
  </si>
  <si>
    <t>CANCELA PARA TRÁMITE DE CERTIFICADOS</t>
  </si>
  <si>
    <t>PENDIENTE DATOS PARA TRÁMITE</t>
  </si>
  <si>
    <t>CANCECA CON 1 CERTIFICADO DE ASCENSO</t>
  </si>
  <si>
    <t>CANCELA CON 1 GAL IMPRESO CANCELA $0,5 EN TRÁMITE DE 03-07-2025</t>
  </si>
  <si>
    <t>CANCELA CON SALDO PENDIENTE DEL TRÁMITE DEL 27-06-2025</t>
  </si>
  <si>
    <t>SOLO IMPRESIÓN DEL GAL</t>
  </si>
  <si>
    <t>CANCELACON REIMPRESIÓN DE 1 DIPLOMA</t>
  </si>
  <si>
    <t>CANCELA CON REIMPRESIÓN DE 3 GAL'S</t>
  </si>
  <si>
    <t>CANCELA CON 22 CERTIFICADOS DE ASCENSO</t>
  </si>
  <si>
    <t>CANCELA CON 7 GAL'S IMPRESOS</t>
  </si>
  <si>
    <t>CANCELA CON 21 CERTIFICADOS DE ASCENSO</t>
  </si>
  <si>
    <t>CANCELA CON 4 GAL'S IMPRESOS</t>
  </si>
  <si>
    <t>CANCELA CON 9 CERTIFICADOS DE ASCENSO</t>
  </si>
  <si>
    <t>CANCELA CON 41GAL IMPRESO</t>
  </si>
  <si>
    <t>PAGO REALIZADO EL 03-07-2025</t>
  </si>
  <si>
    <t>PAGO REALIZADO EL 03-07-2025 CANCELA PARA REIMPRESIÓN DE CERTIFICADO  DEL 15-12-2018</t>
  </si>
  <si>
    <t>UNIVERSIDAD SAN FRANCISCO DE QUITO</t>
  </si>
  <si>
    <t>EN  DOS PAGOS</t>
  </si>
  <si>
    <t>PARA TRÁMITE DE CERTIFICADOS</t>
  </si>
  <si>
    <t>CANCELA CON 1 CERTIFICADO DE ASCENSO NO ENVÍA DATOS PARA TRAMITAR</t>
  </si>
  <si>
    <t>CANCELA CON 2 CERTIFICADOS DE ASCENSO</t>
  </si>
  <si>
    <t>PARA TRÁMITE DE CERTIFICADOS 07-08-2025</t>
  </si>
  <si>
    <t>HAN KUM DO</t>
  </si>
  <si>
    <t>CANCELA CON 14 CERTIFICADOS DE ASCENSO</t>
  </si>
  <si>
    <t>CANCELA CON 5 GAL'S IMPRESOS</t>
  </si>
  <si>
    <t>CANCELA CON 4 GAL'S IMPRESOS (HACE USO DE SALDO A FAVOR DE $2,50 DEL 11-07-2025)</t>
  </si>
  <si>
    <t>CANCELA CON 40 CERTIFICADOS DE ASCENSO</t>
  </si>
  <si>
    <t>REIMPRESIÓN DE DIPLOMA 6548 Y HACE USO DE SALDO A FAVOR (18-08-2025)</t>
  </si>
  <si>
    <t>FALTAN FOTOS PARA TRÁMITE</t>
  </si>
  <si>
    <t>SERVICIO DE INTERNET FIJO CELERITYJULIO</t>
  </si>
  <si>
    <t>PAGO PLAN CELULAR ASOTKDP JULIO</t>
  </si>
  <si>
    <t>SERVICIO DE INTERNET FIJO CELERITY AGOSTO</t>
  </si>
  <si>
    <t>PAGO PLAN CELULAR ASOTKDP AGOSTO</t>
  </si>
  <si>
    <t>COMPRA DE FUNDAS (TIPO CAMISETA PARA ENTREGA DE DOCUMENTOS O  VARIOS)</t>
  </si>
  <si>
    <t>COMPRA DE PAQUETE DE CARTULINAS BLANCAS</t>
  </si>
  <si>
    <t>COMPRA DE PORTACREDENCIAL VERTICAL GRADE DE PLÁSTICO (100 UNIDADES)</t>
  </si>
  <si>
    <t>COMPRA DE MATERIALES DE FERRETERÍA (TORNILLOS, PIOLA PLÁSTICA, BROCA, COLA BLANCA, PEGAMENTO, ETC.)</t>
  </si>
  <si>
    <t>COMPRA DE MATERIALES DE FERRETERÍA (BONDER)</t>
  </si>
  <si>
    <t>COMPRA DE MATERIALES DE FERRETERÍA (DISPENSADOR DE JABÓN)</t>
  </si>
  <si>
    <t>COMPRA DE MATERIALES DE FERRETERÍA (CANDADO, COPIA DE LLAVES)</t>
  </si>
  <si>
    <t>COMPRA DE MATERIALES DE FERRETERÍA (PAQUETE DE AMARRAS)</t>
  </si>
  <si>
    <t>PAGO SERVICIO DE LAVANDERÍA COBIJAS Y SÁBANAS DE RESIDENCIA ASOTKDP</t>
  </si>
  <si>
    <t>COMPRA DE LAVAPLATOS</t>
  </si>
  <si>
    <t>COMPRA DE ESPONJA LAVAPLATOS</t>
  </si>
  <si>
    <t>COMPRA DE PRODUCTOS DE LIMPIEZA (GUANTES, FUNDAS DE BASURA, ESCOBA, ETC)</t>
  </si>
  <si>
    <t>COMPRA DE PRODUCTOS DE CAFERÍA</t>
  </si>
  <si>
    <t>COMPRA DE PRODUCTOS DE CAFERÍA (AGUA, AGUA MINERAL, GALLETAS, CARAMELOS)</t>
  </si>
  <si>
    <t>COMPRA DE PRODUCTOS DE CAFERÍA (AGUA, CAJA DE FÓSFOROS)</t>
  </si>
  <si>
    <t xml:space="preserve">ANTENIMIENTO Y MARCO DE MADERA PARA  TATAMI OLÍMPICO </t>
  </si>
  <si>
    <t>MOVILIZACIÓN PROF. WILSON RODRÍGUEZ APOYO TÉCNICO JUEGOS NACIONALES JUVENILES</t>
  </si>
  <si>
    <t>PAGO POR GESTIÓN DE FIRMA ELECTRÓNICA PROF. GALO GARZÓN Y USO DE SISTEMA DE FIRMA ELECTRÓNICA</t>
  </si>
  <si>
    <t>PAGO ESTAMPADOS DE ECUADOR EN UNIFORMES ASOTKDP</t>
  </si>
  <si>
    <t>COMPRA DE MARCADOR PERMANENTE PUNTA FINA</t>
  </si>
  <si>
    <t>COMPRA DE CARTULINAS BLANCAS</t>
  </si>
  <si>
    <t>NOTARIZAR DOCUMENTOS ASOTKDP (CERTIFICACIÓN DE DOCUEMENTOS EXHIBIDOS EN ORIGINAL)</t>
  </si>
  <si>
    <t>IMPRESIÓN DE BOLETOS DE ($2) PARA TAQUILLA DE EVENTOS ASOTKDP</t>
  </si>
  <si>
    <t>COMPRA DE CINTA DE EMBALAJE (X2)</t>
  </si>
  <si>
    <t>REPARACIÓN IMPRESORA EPSON DE OFICINA ASOTKDP</t>
  </si>
  <si>
    <t>COMPRA DE 5 PAQUETES DE MICAS PARA CARNETS</t>
  </si>
  <si>
    <t>REPARACIÓN IMPRESORA HP LASER DE OFICINA ASOTKDP</t>
  </si>
  <si>
    <t>COMPRA DE TONER PARA IMPRESORA HP LASER (TONER, CABLE USB, CABLE DE PODER)</t>
  </si>
  <si>
    <t>PAGO ENVÍO POR ENCOMIENDA A ESMERALDAS DE UNIFORMES ASOTKDP</t>
  </si>
  <si>
    <t>PAGO ENVÍO POR ENCOMIENDA A MANABÍ DE UNIFORMES ASOTKDP</t>
  </si>
  <si>
    <t>PAGO ENVÍO POR ENCOMIENDA A EL ORO DE UNIFORMES ASOTKDP</t>
  </si>
  <si>
    <t>PAGO RUTH GUANO SERVICIO DE LIMPIEZA MES DE MAYO (MEDIO TIEMPO)</t>
  </si>
  <si>
    <t>PAGO RUTH GUANO SERVICIO DE LIMPIEZA MES DE JUNIO (MEDIO TIEMPO)</t>
  </si>
  <si>
    <t>PAGO RUTH GUANO SERVICIO DE LIMPIEZA MES DE JULIO (MEDIO TIEMPO)</t>
  </si>
  <si>
    <t>PAGO RUTH GUANO SERVICIO DE LIMPIEZA MES DE AGOSTO (MEDIO TIEMPO)</t>
  </si>
  <si>
    <t>PAGO  SECRETARIA DAYANA FOLLECO MAYO</t>
  </si>
  <si>
    <t>PAGO  SECRETARIA DAYANA FOLLECO JUNIO</t>
  </si>
  <si>
    <t>PAGO  SECRETARIA DAYANA FOLLECO JULIO</t>
  </si>
  <si>
    <t>PAGO  SECRETARIA DAYANA FOLLECO AGOSTO</t>
  </si>
  <si>
    <t>PAGO MARCELO TROYA SERVICIOS ENTRENADOR PROVINCIAL DE APOYO MAYO</t>
  </si>
  <si>
    <t>PAGO MARCELO TROYA SERVICIOS ENTRENADOR PROVINCIAL DE APOYO JUNIO</t>
  </si>
  <si>
    <t>PAGO MARCELO TROYA SERVICIOS ENTRENADOR PROVINCIAL DE APOYO JULIO</t>
  </si>
  <si>
    <t>PAGO MARCELO TROYA SERVICIOS ENTRENADOR PROVINCIAL DE APOYO AGOSTO</t>
  </si>
  <si>
    <t>PROF. MARCELO TROYA</t>
  </si>
  <si>
    <t>SERVICIOS ENTRENADOR PROVINCIAL DE APOYO AGOSTO</t>
  </si>
  <si>
    <t>PAGO AUXILIAR Y APOYO LOREN BRICEÑO MAYO (MEDIO TIEMPO)</t>
  </si>
  <si>
    <t>PAGO AUXILIAR Y APOYO LOREN BRICEÑO JULIO (MEDIO TIEMPO)</t>
  </si>
  <si>
    <t xml:space="preserve"> MANEJO DE MEDIOS Y REDES SOCIALES  JUNIO</t>
  </si>
  <si>
    <t xml:space="preserve"> MANEJO DE MEDIOS Y REDES SOCIALES JULIO</t>
  </si>
  <si>
    <t>GEOVANNY ESPINOZA</t>
  </si>
  <si>
    <t>COMPRA DE MATERIALES DE FERRETERÍA (CANDADO DE MUSEO DE ARTE COLONIAL)</t>
  </si>
  <si>
    <t>MEDICAMENTOS</t>
  </si>
  <si>
    <t>REFRIGERIO</t>
  </si>
  <si>
    <t>PERSONAL MÉDICO (1 PERSONA)</t>
  </si>
  <si>
    <t xml:space="preserve">PRODUCTOS DE ASEO Y LIMPIEZA </t>
  </si>
  <si>
    <t>TRANSPORTE (MEDALLAS Y TROFEOS)</t>
  </si>
  <si>
    <t>ORGANIZACIÓN Y DIRECCIÓN DEL EVENTO</t>
  </si>
  <si>
    <t>DIFUSIÓN Y COBERTURA DURANTE EL EVENTO</t>
  </si>
  <si>
    <t xml:space="preserve">LIMPIEZA </t>
  </si>
  <si>
    <t>ALIMENTACIÓN STAFF (ÁRBITROS Y PERSONAL DE APOYO)</t>
  </si>
  <si>
    <t>PAGO STAFF (5 PERSONAS)</t>
  </si>
  <si>
    <t>PAGO MONTAJE Y DESMONTAJE DE ESCENARIO</t>
  </si>
  <si>
    <t xml:space="preserve">PAGO ARBITRAJE </t>
  </si>
  <si>
    <t>TROFEOS (6) - MEDALLAS (89)</t>
  </si>
  <si>
    <t xml:space="preserve">BLOQUES Y LABRILLOS </t>
  </si>
  <si>
    <t>ARREGLOS FLORALES (2)</t>
  </si>
  <si>
    <t>TABLAS DE ROMPIMIENTOS (100)</t>
  </si>
  <si>
    <t>BJK</t>
  </si>
  <si>
    <t xml:space="preserve">S.D.CENTRAL </t>
  </si>
  <si>
    <t xml:space="preserve">LOS PUMAS </t>
  </si>
  <si>
    <t xml:space="preserve">ARES </t>
  </si>
  <si>
    <t>PAGO TRANSF.</t>
  </si>
  <si>
    <t>PAGO EFECT.</t>
  </si>
  <si>
    <t>CAMBIO DE CATEGORÍA</t>
  </si>
  <si>
    <t>OPEN CLASIFICADOS</t>
  </si>
  <si>
    <t>HANMADANG</t>
  </si>
  <si>
    <t>COLISEO "LOS QUITUS" 9-08-2025</t>
  </si>
  <si>
    <t>TORNEO HANMADANG -  OPEN CLASIFICADOS</t>
  </si>
  <si>
    <t>ORNAMENTA Y ADECUACIONES DE ESCENARIO</t>
  </si>
  <si>
    <t>PAGO STAFF</t>
  </si>
  <si>
    <t>CERTIFICADOS (PARTE II) Y MOVILIZACIÓN</t>
  </si>
  <si>
    <t>ALIMENTACIÓN STAFF 19-07-2025</t>
  </si>
  <si>
    <t>PRODUCTOS DE CAFETERÍA PARA EVENTO</t>
  </si>
  <si>
    <t>SOBRES MANILA PARA CERTIFICADOS</t>
  </si>
  <si>
    <t>IMPRESIÓN DE CERTIFICADOS Y MOVILIZACIÓN</t>
  </si>
  <si>
    <t>ALIMENTACIÓN STAFF 18-07-2025</t>
  </si>
  <si>
    <t>DIEGO MORILLO</t>
  </si>
  <si>
    <t>FABIAN ROMAN</t>
  </si>
  <si>
    <t>DANIL FLORES</t>
  </si>
  <si>
    <t>EDGAR VASCONEZ</t>
  </si>
  <si>
    <t>ILYO MP</t>
  </si>
  <si>
    <t>KEVIN ZAPATA</t>
  </si>
  <si>
    <t>GUSTAVO  QUISHPE</t>
  </si>
  <si>
    <t>DARIO SUNTAXI</t>
  </si>
  <si>
    <t>DANILO NARANJO</t>
  </si>
  <si>
    <t>MARLON LEMA</t>
  </si>
  <si>
    <t>TEEN VENCEDORES</t>
  </si>
  <si>
    <t>CECILIA CASTILLO</t>
  </si>
  <si>
    <t>CARLOS GONZÑALEZ</t>
  </si>
  <si>
    <t>DOMINIC GRANDA</t>
  </si>
  <si>
    <t>NICOL BALSECA</t>
  </si>
  <si>
    <t>DEPORTISTA AVANZADO</t>
  </si>
  <si>
    <t>DENISSE PACHACAMA</t>
  </si>
  <si>
    <t>GUILLERMO PUGA</t>
  </si>
  <si>
    <t>SHARON LOPEZ</t>
  </si>
  <si>
    <t>KUNGANDUK</t>
  </si>
  <si>
    <t>BRYAN ENRIQUEZ</t>
  </si>
  <si>
    <t>JAVIER TASIGUANO</t>
  </si>
  <si>
    <t>GUSTAVO LLAMUCA</t>
  </si>
  <si>
    <t>BRYAN PAREDES</t>
  </si>
  <si>
    <t>DAYANA VALDIVIESO</t>
  </si>
  <si>
    <t>SANDRA CONGO</t>
  </si>
  <si>
    <t>RAÚL AUCANCELA</t>
  </si>
  <si>
    <t>BRITANI PEREZ</t>
  </si>
  <si>
    <t>DANILO PEREZ</t>
  </si>
  <si>
    <t>CAMILA CHAMBA</t>
  </si>
  <si>
    <t>JUAN LOYA</t>
  </si>
  <si>
    <t>SHIRLEY SIGCHA</t>
  </si>
  <si>
    <t>ANAHI ARIAS</t>
  </si>
  <si>
    <t>ARIANNA ARIAS</t>
  </si>
  <si>
    <t>GISSELL ESTRELLA</t>
  </si>
  <si>
    <t>JUAN VERDEZOTO</t>
  </si>
  <si>
    <t>EDWIN OCHOA</t>
  </si>
  <si>
    <t>JOEL CUNALATA</t>
  </si>
  <si>
    <t>JHON TAPIA</t>
  </si>
  <si>
    <t>EDWIN MONTENEGRO</t>
  </si>
  <si>
    <t>TAEDO</t>
  </si>
  <si>
    <t>NICOLAS GUALACATA</t>
  </si>
  <si>
    <t>JONATHAN PAZPUR</t>
  </si>
  <si>
    <t>ISABELLA BARRAZUETA</t>
  </si>
  <si>
    <t>JOSET PEREZ</t>
  </si>
  <si>
    <t>MATHEU TULCAN</t>
  </si>
  <si>
    <t>CAMILA MARTINEZ</t>
  </si>
  <si>
    <t>KEYNA TONATO</t>
  </si>
  <si>
    <t>ANDRES REINOSO</t>
  </si>
  <si>
    <t>CARLOR REINOSO</t>
  </si>
  <si>
    <t>JULIO ALVAREZ</t>
  </si>
  <si>
    <t>JHONNY SUNTAXI</t>
  </si>
  <si>
    <t>JOSE MORAN</t>
  </si>
  <si>
    <t>MARISOL REATEGUI</t>
  </si>
  <si>
    <t>MAYRA MANOTO</t>
  </si>
  <si>
    <t>ARELIZ MAYORGA</t>
  </si>
  <si>
    <t>CARLOS MOLINA</t>
  </si>
  <si>
    <t>DANNY YEROVI</t>
  </si>
  <si>
    <t>MARCO RIVERA</t>
  </si>
  <si>
    <t>JOSE MIZQUERO</t>
  </si>
  <si>
    <t>VICTOR GARZON</t>
  </si>
  <si>
    <t>JOSÉ PALACIOS</t>
  </si>
  <si>
    <t>GALO GARZON</t>
  </si>
  <si>
    <t>CARLOS MEJIA</t>
  </si>
  <si>
    <t>RAUL TIPAN</t>
  </si>
  <si>
    <t>ANDY COLUMBA</t>
  </si>
  <si>
    <t>JORGE ROJAS</t>
  </si>
  <si>
    <t>WELLINGTON SANCHEZ</t>
  </si>
  <si>
    <t>ERICK GRANDA</t>
  </si>
  <si>
    <t>LUIS GRANDA</t>
  </si>
  <si>
    <t>PUMAS</t>
  </si>
  <si>
    <t>LORENA SUNTAXI</t>
  </si>
  <si>
    <t>GUSTAVO SUNTAXI</t>
  </si>
  <si>
    <t>GALO GAVILANEZ</t>
  </si>
  <si>
    <t>JOE GAVILANEZ</t>
  </si>
  <si>
    <t>ANDRES HERRERA</t>
  </si>
  <si>
    <t>LITHE BODY</t>
  </si>
  <si>
    <t>ERIK ENRIQUEZ</t>
  </si>
  <si>
    <t>FERNANDO INDA</t>
  </si>
  <si>
    <t>NORMA ORTIZ</t>
  </si>
  <si>
    <t>JOSE CHAURAN</t>
  </si>
  <si>
    <t>INELIA PILAQUINGA</t>
  </si>
  <si>
    <t>JENNY LUNA</t>
  </si>
  <si>
    <t>ANGELO CORDERO</t>
  </si>
  <si>
    <t>DAVID DELCASTILLO</t>
  </si>
  <si>
    <t>ALEXANDER DUCHI</t>
  </si>
  <si>
    <t>EMPERATRIZ QUINGA</t>
  </si>
  <si>
    <t>GALO VALLADARES</t>
  </si>
  <si>
    <t>SHEILA VALLADARES</t>
  </si>
  <si>
    <t>CRISTIAN PERDOMO</t>
  </si>
  <si>
    <t>ESLENDY CAIZA</t>
  </si>
  <si>
    <t>FRANKLIN CAIZA</t>
  </si>
  <si>
    <t>ANDREA ZULETA</t>
  </si>
  <si>
    <t>JOSUE ROJAS</t>
  </si>
  <si>
    <t>JOSELYN YANCHAPAXI</t>
  </si>
  <si>
    <t xml:space="preserve"> ANGELA NASAMUES</t>
  </si>
  <si>
    <t>EDUARDO LOACHAMIN</t>
  </si>
  <si>
    <t>JUAN VALENCIA</t>
  </si>
  <si>
    <t>MARLON QUIJIJE</t>
  </si>
  <si>
    <t>DAYANA ZAPATA</t>
  </si>
  <si>
    <t>EMILIA PEÑALOZA</t>
  </si>
  <si>
    <t>LUIS PEÑALOZA</t>
  </si>
  <si>
    <t>STEPHANY ARMIJOS</t>
  </si>
  <si>
    <t>RAPHAELLA ZARUMEÑO</t>
  </si>
  <si>
    <t>ROBERTA ZARUMEÑO</t>
  </si>
  <si>
    <t>JHONATAN LARA</t>
  </si>
  <si>
    <t>1712775780 - LUIS LARA</t>
  </si>
  <si>
    <t>EDWIN VALDIVIESO</t>
  </si>
  <si>
    <t>JORGE ASTUDILLO</t>
  </si>
  <si>
    <t>DOYANG TKD MELO</t>
  </si>
  <si>
    <t>BOLIVAR MELO</t>
  </si>
  <si>
    <t>JOSÉ ALEJO</t>
  </si>
  <si>
    <t>SANTIAGO LLAGUNO</t>
  </si>
  <si>
    <t>ADRIAN LARA</t>
  </si>
  <si>
    <t>JARED VARGAS</t>
  </si>
  <si>
    <t>JOAQUIN VARGAS</t>
  </si>
  <si>
    <t>JIMMY BOLAÑOS</t>
  </si>
  <si>
    <t>MICHELLE CALUGUILLIN</t>
  </si>
  <si>
    <t>EXONERADA</t>
  </si>
  <si>
    <t>PATRICIA TUQUERES</t>
  </si>
  <si>
    <t>CARLOS MOYA</t>
  </si>
  <si>
    <t>ANTHONY CASTRO</t>
  </si>
  <si>
    <t>ELLIOTH FREIRE</t>
  </si>
  <si>
    <t>VLADIMIR VIANA</t>
  </si>
  <si>
    <t>LUIS CUJILEMA</t>
  </si>
  <si>
    <t>DANNA ACOSTA</t>
  </si>
  <si>
    <t>KARENT TAPIA</t>
  </si>
  <si>
    <t xml:space="preserve"> ZULAY OSCULLO</t>
  </si>
  <si>
    <t>CLUB YONG TIGER</t>
  </si>
  <si>
    <t>WILSON RODRIGUEZ</t>
  </si>
  <si>
    <t>DEREK LARCO</t>
  </si>
  <si>
    <t>ADRIANA OBANDO</t>
  </si>
  <si>
    <t>CHUNG SUNG</t>
  </si>
  <si>
    <t>PAULA SANTILLAN</t>
  </si>
  <si>
    <t>ARIANNA SINCHE</t>
  </si>
  <si>
    <t>JOHANNA MOROCHO</t>
  </si>
  <si>
    <t>SCARLET MANZANO</t>
  </si>
  <si>
    <t>CARLOS MOROCHO</t>
  </si>
  <si>
    <t>DANIEL LAZO</t>
  </si>
  <si>
    <t>JOHN QUEZADA</t>
  </si>
  <si>
    <t>BYRON BERRONES</t>
  </si>
  <si>
    <t>BORJAS LION</t>
  </si>
  <si>
    <t>MARÍA NARANJO</t>
  </si>
  <si>
    <t>AMY PARRA</t>
  </si>
  <si>
    <t>KENNY PILACUAN</t>
  </si>
  <si>
    <t>NATALIA TUFIÑO</t>
  </si>
  <si>
    <t>JULIAN PANTOJA</t>
  </si>
  <si>
    <t>EMILIA PALTAN</t>
  </si>
  <si>
    <t>MARÍA GRACIA PALTAN</t>
  </si>
  <si>
    <t>ANTHONELLA GARCIA</t>
  </si>
  <si>
    <t>STALIN SUNTAXI</t>
  </si>
  <si>
    <t xml:space="preserve"> WILLIAM SUNTAXI</t>
  </si>
  <si>
    <t>BASPANTHERS</t>
  </si>
  <si>
    <t>SALOME SALGADO</t>
  </si>
  <si>
    <t>WILIAN SUAREZ</t>
  </si>
  <si>
    <t>PAULETTE OSCULLO</t>
  </si>
  <si>
    <t>BAEKJUL FERNANDEZ</t>
  </si>
  <si>
    <t>FREDDY FERNANDEZ</t>
  </si>
  <si>
    <t>BAEKJUL AYALA</t>
  </si>
  <si>
    <t xml:space="preserve"> ISAAC ESPINOSA</t>
  </si>
  <si>
    <t>DOMÉNICA MUÑOZ</t>
  </si>
  <si>
    <t>DANIEL AYALA</t>
  </si>
  <si>
    <t>JEREMY BERMEO</t>
  </si>
  <si>
    <t>DERLY PINTO</t>
  </si>
  <si>
    <t>BAEKJUL JORGE</t>
  </si>
  <si>
    <t>PAULA CABEZAS</t>
  </si>
  <si>
    <t>ALEX VIANA</t>
  </si>
  <si>
    <t>SCARLETH CHAVEZ</t>
  </si>
  <si>
    <t>ANGEL FLORES</t>
  </si>
  <si>
    <t>ESTEFANIA GUAÑUNA</t>
  </si>
  <si>
    <t>JORGE GUAÑUNA</t>
  </si>
  <si>
    <t>JOSWAL FLORES</t>
  </si>
  <si>
    <t>NOEMI BURBANO DE LARA</t>
  </si>
  <si>
    <t xml:space="preserve"> IÑAKI GUJARRO</t>
  </si>
  <si>
    <t>ATLAS CLUB</t>
  </si>
  <si>
    <t>KELLY GALLARDO</t>
  </si>
  <si>
    <t>XAVIER VARELA</t>
  </si>
  <si>
    <t>KEVIN ROSADO</t>
  </si>
  <si>
    <t>JONATHAN CHICAIZA</t>
  </si>
  <si>
    <t xml:space="preserve"> ALISON MESIAS</t>
  </si>
  <si>
    <t>ASO. TKDP</t>
  </si>
  <si>
    <t>CARLOS MAGALLANES</t>
  </si>
  <si>
    <t>ALEJANDRO ARAUJO</t>
  </si>
  <si>
    <t>JONATHAN GUALLICHICO</t>
  </si>
  <si>
    <t xml:space="preserve"> MARIO PINTO</t>
  </si>
  <si>
    <t xml:space="preserve"> EDISON GUALLICHICO</t>
  </si>
  <si>
    <t xml:space="preserve"> ELY ALVARADO</t>
  </si>
  <si>
    <t>ESTADO DEL PAGO</t>
  </si>
  <si>
    <t>CARGO</t>
  </si>
  <si>
    <t>NOMBRE APELLIDO</t>
  </si>
  <si>
    <t>INSTALACIONES ASOTKD - P (18-19 DE JULIO DEL 2025)</t>
  </si>
  <si>
    <t xml:space="preserve">CURSO DE ACTUALIZACIÓN DE ARBITRAJE DE COMBATE </t>
  </si>
  <si>
    <t>COMPRA DE PRODUCTOS DE CAFETERÍA EVENTO POOMSAE CIUDAD MITAD DEL MUNDO</t>
  </si>
  <si>
    <t>PARA EMISIÓN DE CERTIFICADOS DE ASCENSO 2024</t>
  </si>
  <si>
    <t>IMPRESIÓN DE GAL DEPORTISTA DE CAPACIDADES ESPECIALES ARLETTE GONZÁLES</t>
  </si>
  <si>
    <t>MOVILIZACIÓN PARA COMPRA DE MATERIALES DE FERRETERÍA</t>
  </si>
  <si>
    <t>MOVILIZACIÓN PARA ENTREGA DE UNIFORMES ASOTKDP PARA VIAJE A PERÚ</t>
  </si>
  <si>
    <t>PROFE WILLIAM COLA</t>
  </si>
  <si>
    <t>PASO CON DEUDAS</t>
  </si>
  <si>
    <t>MOVILIZACIÓN PARA ENTREGA DE INVITACIONES A SESIÓN SOLEMNE (EMBAJADA Y VICEPRESIDENCIA)</t>
  </si>
  <si>
    <t>MOVILIZACIÓN PARA ENTREGA DE INVITACIONES A SESIÓN SOLEMNE (MINISTERIO DEL DEPORTE)</t>
  </si>
  <si>
    <t>PARA GESTIÓN DE CERTIFICADO DE ASCENSO</t>
  </si>
  <si>
    <t>MOVILIZACIÓN RETIRAR DONACIÓN DE BANDERAS DE ECUADOR EMBAJADA DE COREA</t>
  </si>
  <si>
    <t>MOVILIZACIÓN PARA  ENCOMIENDA A EL ORO DE UNIFORMES ASOTKDP</t>
  </si>
  <si>
    <t>COMPRA DE PRODUCTOS DE CAFETERÍA Y PANADERÍA REUNIÓN</t>
  </si>
  <si>
    <t>MOVILIZACIÓN PARA GESTIONES MINISTERIO DEL DEPORTE</t>
  </si>
  <si>
    <t>MOVILIZACIÓN POR JORNADA DE TRABAJO EXTENDIDA</t>
  </si>
  <si>
    <t>MOVILIZACIÓN PARA REPARACIÓN DE IMPRESORA LÁSER HP</t>
  </si>
  <si>
    <t>ALQUILER DE TATAMI A FEDDY PONCE (28-08-2025)</t>
  </si>
  <si>
    <t>HANMADANG -  OPEN CLASIFICADOS (09-08-2025)</t>
  </si>
  <si>
    <t>INGRESO (EFE + TRANS)</t>
  </si>
  <si>
    <t>ANTERIOR $30</t>
  </si>
  <si>
    <t>ANTERIOR $45</t>
  </si>
  <si>
    <t>ANTERIOR $75</t>
  </si>
  <si>
    <r>
      <t xml:space="preserve">ANTERIOR </t>
    </r>
    <r>
      <rPr>
        <u val="singleAccounting"/>
        <sz val="10"/>
        <color theme="1"/>
        <rFont val="Calibri"/>
        <family val="2"/>
        <scheme val="minor"/>
      </rPr>
      <t>$</t>
    </r>
    <r>
      <rPr>
        <sz val="10"/>
        <color theme="1"/>
        <rFont val="Calibri"/>
        <family val="2"/>
        <scheme val="minor"/>
      </rPr>
      <t>200</t>
    </r>
  </si>
  <si>
    <t>BP. 25891003 08-07-2025</t>
  </si>
  <si>
    <t xml:space="preserve">Christian Javier Huaraca  </t>
  </si>
  <si>
    <t>BP. 29399075 15-03-2024</t>
  </si>
  <si>
    <t>VARIOS</t>
  </si>
  <si>
    <t>PAGOS CAMISETAS CURSO DE ACTUALIZACIÓN DE ENTRENADORES</t>
  </si>
  <si>
    <t>BP. 38627760 - 10-03-2025</t>
  </si>
  <si>
    <t>Total Kombat Cobra Kay</t>
  </si>
  <si>
    <t>BP. 38927522 - 12-05-2025</t>
  </si>
  <si>
    <t>PRO. 743290020900-12-05-2025</t>
  </si>
  <si>
    <t>BP. 6832330- 10-05-2025 1 jue</t>
  </si>
  <si>
    <t>BP. 799141383286-10-05-2025</t>
  </si>
  <si>
    <t>BP. 76576064 - 16-05-2025</t>
  </si>
  <si>
    <t>PRO. 866797020900-12-05-2025</t>
  </si>
  <si>
    <t>Seúl Gedeon (Sucursal)</t>
  </si>
  <si>
    <t>BI. 7639939 - 12-05-2025</t>
  </si>
  <si>
    <t>BP. 37483412 - 16-05-2025</t>
  </si>
  <si>
    <t>Esteban Altamirano</t>
  </si>
  <si>
    <t>Sabonim</t>
  </si>
  <si>
    <t>BP. 23267039 - 08-07-2025</t>
  </si>
  <si>
    <t>BP. 3172970- 12-05-2025</t>
  </si>
  <si>
    <t>BP. 5161256- 12-05-2025</t>
  </si>
  <si>
    <t>BP. 115743057 - 19-05-2025</t>
  </si>
  <si>
    <t>BP. 32732187- 12-05-2025</t>
  </si>
  <si>
    <t>BP. 7223712 - 14-05-2025</t>
  </si>
  <si>
    <t>BP. 16157592 - 31-07-2025</t>
  </si>
  <si>
    <t>PRO. 288744020900-10-05-25</t>
  </si>
  <si>
    <t>PRO.604973020900-23-04-25</t>
  </si>
  <si>
    <t>BP. 223594331 - 12-08-2024</t>
  </si>
  <si>
    <t>CRUCE DE CUENTAS</t>
  </si>
  <si>
    <t>BP. 21113160 - 15-05-2025</t>
  </si>
  <si>
    <t>BP. 197150488 - 18-08-2025</t>
  </si>
  <si>
    <t>BP. 150348368 12-05-2025</t>
  </si>
  <si>
    <t>BP. 18792992 13-05-2025</t>
  </si>
  <si>
    <t>BP. 165476447 24-02-2025</t>
  </si>
  <si>
    <t>Efren Torres</t>
  </si>
  <si>
    <t>BP. 70238202 - 27-05-2025</t>
  </si>
  <si>
    <t>BP. 53210770 - 08-02-2025</t>
  </si>
  <si>
    <t>Borja's Lions</t>
  </si>
  <si>
    <t>PAP. 3528183 - 16-01-2025</t>
  </si>
  <si>
    <t>BP.42048196 - 13-05-2025</t>
  </si>
  <si>
    <t>Ares (Sucursal San Francisco de Huarcay)</t>
  </si>
  <si>
    <t>BP. 33565169 - 13-05-2025</t>
  </si>
  <si>
    <t>GASTOS VARIOS POR ORGANIZACIÓN Y DIRECCIÓN DEL EVENTO</t>
  </si>
  <si>
    <t>SERVICIO DE LIMPIEZA (BAÑOS Y COLISEO)</t>
  </si>
  <si>
    <t>PAGO MONTAJE Y DESMONTAJE DE ESCENARIO Y FLETES</t>
  </si>
  <si>
    <t>PAGO STAFF DE BOLETERÍA (2 PERSONAS)</t>
  </si>
  <si>
    <t>ALQUILER DE TELEVISOR</t>
  </si>
  <si>
    <t>GASTOS VARIOS PARA REFRIGERIOS DURANTE EVENTO</t>
  </si>
  <si>
    <t>PRODUCTOS DE LIMPIEZA (DÍA 2)</t>
  </si>
  <si>
    <t>CINTAS PARA DIVISIÓN DE ÁREA DE COMPETENCIA EN TATAMI</t>
  </si>
  <si>
    <t>AGUA Y PRODUCTOS DE LIMPIEZA</t>
  </si>
  <si>
    <t>SISTEMAS DE COMPETENCIA Y CERTIFICADOS (COPA COREA)</t>
  </si>
  <si>
    <t>DIRECCIÓN Y ORGANIZACIÓN DE CONGRESILLO</t>
  </si>
  <si>
    <t>SERVICIO DE AMBULACIA DURANTE EL EVENTO</t>
  </si>
  <si>
    <t xml:space="preserve">TROFEOS (2)- MEDALLAS PARA COMPLETAR PREMIACIÓN GENERAL </t>
  </si>
  <si>
    <t>TRANSPORTE JUEGOS NACIONALES APOYO TÉCNICO PROF. WILSON RODRÍGUEZ</t>
  </si>
  <si>
    <t>COLABORACIÓN PARA DEPORTISTAS JUEGOS NACIONALES</t>
  </si>
  <si>
    <t>PAGO POR SISTEMA DE INSCRIPCIÓN A EVENTOS (DE 2 COMPETENCIAS)</t>
  </si>
  <si>
    <t xml:space="preserve">PAGO STAFF </t>
  </si>
  <si>
    <t>ALIMENTACIÓN STAFF (DESAYUNO Y ALMUERZO ÁRBITROS Y PERSONAL DE APOYO)</t>
  </si>
  <si>
    <t>MEDALLAS Y TROFEOS</t>
  </si>
  <si>
    <t xml:space="preserve">TROFEOS - MEDALLAS </t>
  </si>
  <si>
    <t>DEVOLUCIÓN IVA POR FACTURA DE ÁRBITROS (PROF. JONATHAN CHICAIZA)</t>
  </si>
  <si>
    <t>INSCRIPCIONES EFECTIVO + TRANSFERENCIA</t>
  </si>
  <si>
    <t>ROJAS IAN IRON FIST  Susana</t>
  </si>
  <si>
    <t>MSA</t>
  </si>
  <si>
    <t>MOODUKKWAN TRAINING 2-4</t>
  </si>
  <si>
    <t>AGI</t>
  </si>
  <si>
    <t>GOYANG-IDEUL</t>
  </si>
  <si>
    <t>CLUB JOSEON LEGACY  2</t>
  </si>
  <si>
    <t>CLUB  YONG TIGER ELITE</t>
  </si>
  <si>
    <t>ESTADO DE PAGO</t>
  </si>
  <si>
    <t>POOMSAE AVANZADO</t>
  </si>
  <si>
    <t>NOVAT-INTERM COMB-POOM</t>
  </si>
  <si>
    <t>COLISEO "RUMIÑAHUI" 5Y6-07-2025</t>
  </si>
  <si>
    <t xml:space="preserve">   II OPEN NOVATOS - INTERMEDIOS COMBATE Y POOMSAE  - PRIMER OPEN POOMSAE AVANZADO</t>
  </si>
  <si>
    <t>COLABORACIÓN PARA HABILITAR DEPORTISTAS EN LA WEB ASOTKDP</t>
  </si>
  <si>
    <t>PAGO POR SISTEMA DE INSCRIPCIÓN A EVENTOS</t>
  </si>
  <si>
    <t xml:space="preserve">MOVILIZACIÓN Y TRANSPORTE </t>
  </si>
  <si>
    <t>SISTEMAS DE COMPETENCIA</t>
  </si>
  <si>
    <t xml:space="preserve">ELABORACIÓN DE LLAVES </t>
  </si>
  <si>
    <t>43 par 7 trios</t>
  </si>
  <si>
    <t>1 par1 trio</t>
  </si>
  <si>
    <t>VNM</t>
  </si>
  <si>
    <t>1parejas</t>
  </si>
  <si>
    <t>UE TECNICO SUCRE</t>
  </si>
  <si>
    <t>7 par 1 trio</t>
  </si>
  <si>
    <t>1 pareja</t>
  </si>
  <si>
    <t>2 par 1 trio</t>
  </si>
  <si>
    <t>S. D . CENTRAL</t>
  </si>
  <si>
    <t>YEO</t>
  </si>
  <si>
    <t>3 parejas</t>
  </si>
  <si>
    <t>2 parejas</t>
  </si>
  <si>
    <t>MOODUKKWAN T. C.</t>
  </si>
  <si>
    <t>1 par 1 trio</t>
  </si>
  <si>
    <t>JIT</t>
  </si>
  <si>
    <t>JI TAE</t>
  </si>
  <si>
    <t>4 parejas</t>
  </si>
  <si>
    <t>7 parejas</t>
  </si>
  <si>
    <t>10 par 1 trio</t>
  </si>
  <si>
    <t>PAREJA/TRÍO</t>
  </si>
  <si>
    <t>COLISEO "LOS QUITUS" (04 DE MAYO DEL 2025)</t>
  </si>
  <si>
    <t xml:space="preserve">      OPEN POR EL DÍA DE LA FAMILIA</t>
  </si>
  <si>
    <t>CURSO DE ACTUALIZACIÓN DE ARBITRAJE DE COMBATE (18 Y 19 -07-2025)</t>
  </si>
  <si>
    <t>OPEN DE LA FAMILIA (04-05-2025)</t>
  </si>
  <si>
    <t>DEBE 48</t>
  </si>
  <si>
    <t>REALIZACIÓN DE CERTIFICADOS FALTANTES</t>
  </si>
  <si>
    <t>APOYO PARA WORLD MASTER GAMES DAYANA FOLLECO</t>
  </si>
  <si>
    <t>APOYO PARA WORLD MASTER GAMES JIMMY BOLAÑOS</t>
  </si>
  <si>
    <t>APOYO PARA WORLD MASTER GAMES MARCELO PRADO</t>
  </si>
  <si>
    <t>APOYO PARA WORLD MASTER GAMES  A DELEGADO</t>
  </si>
  <si>
    <t>APOYO PARA WORLD MASTER GAMES PAÚL ORELLANA</t>
  </si>
  <si>
    <t>ESTALIN FERNANDO VILLARROEL SERVICIO DE ENTRENAMIENTO MENTAL SALDO PENDIENTE</t>
  </si>
  <si>
    <t>SONIDO Y AMPLIFICACIÓN EN EVENTO</t>
  </si>
  <si>
    <t>FESTIVAL</t>
  </si>
  <si>
    <t>LIMPIEZA DE BAÑOS Y ESCENARIO</t>
  </si>
  <si>
    <t>DIRECCIÓN Y ORGANIZACIÓN DE CIRCUITO DE HABILIDADES</t>
  </si>
  <si>
    <t>PERSONAL MÉDICO (3)</t>
  </si>
  <si>
    <t>IMPRESIÓN DE STICKER PARA MEDALLAS (250)</t>
  </si>
  <si>
    <t>TROFEOS</t>
  </si>
  <si>
    <t>ALQUILER DE SISTEMAS DE POOMSAE Y ARBITRAJE (DUAN YUXI)</t>
  </si>
  <si>
    <t xml:space="preserve">ALQUILER DE SISTEMAS DE POOMSAE Y ARBITRAJE (ÁNGELO CORDERO) </t>
  </si>
  <si>
    <t>ALQUILER DE COMPUTADORAS PARA EVENTO</t>
  </si>
  <si>
    <t>DIRECCIÓN CONGRESILLO - CAMBIOS DE CATEGORÍA - LLAVEAJE</t>
  </si>
  <si>
    <t>APOYO Y MANEJO DE SISTEMA DE COMPETENCIA</t>
  </si>
  <si>
    <t>PAGO IMPRESIÓN DE BOLETOS PARA EXHIBICIÓN</t>
  </si>
  <si>
    <t>ALIMENTACIÓN STAFF (ALMUERZO)</t>
  </si>
  <si>
    <t>ALIMENTACIÓN STAFF (DESAYUNO)</t>
  </si>
  <si>
    <t>COMPRA DE PRODUCTOS DE LIMPIEZA</t>
  </si>
  <si>
    <t>AGUA STAFF (ÁRBITROS Y P. APOYO)</t>
  </si>
  <si>
    <t>DEVOLUCIÓN PAGO DE INSCRIPCIÓN (CANCELA UN VALOR MAYOR)</t>
  </si>
  <si>
    <t>UE WILLIAM CAXTON</t>
  </si>
  <si>
    <t>CAX</t>
  </si>
  <si>
    <t>SUC</t>
  </si>
  <si>
    <t>CSB</t>
  </si>
  <si>
    <t>UE SIMON BOLIVAR</t>
  </si>
  <si>
    <t>SEM</t>
  </si>
  <si>
    <t>UE SEMIONOVYCH</t>
  </si>
  <si>
    <t>BEN</t>
  </si>
  <si>
    <t>UE SEBASTIAN DE BENALCAZAR</t>
  </si>
  <si>
    <t>UES</t>
  </si>
  <si>
    <t>UE SAUL O</t>
  </si>
  <si>
    <t>STA</t>
  </si>
  <si>
    <t>UE SANTO TOMAS DE AQUINO</t>
  </si>
  <si>
    <t>VCP</t>
  </si>
  <si>
    <t>UE SAN VICENTE DE PAUL</t>
  </si>
  <si>
    <t>DBT</t>
  </si>
  <si>
    <t>UE SALESIANA DON BOSCO</t>
  </si>
  <si>
    <t>SPS</t>
  </si>
  <si>
    <t>UE SAINT PATRICK SCHOOL</t>
  </si>
  <si>
    <t>SDM</t>
  </si>
  <si>
    <t>UE SAINT DOMINI SCHOOL</t>
  </si>
  <si>
    <t>RUM</t>
  </si>
  <si>
    <t>UE SAGRADOS CORAZONE RUMIPAMBA</t>
  </si>
  <si>
    <t>UE REPUBLICA FEDERAL SUIZA</t>
  </si>
  <si>
    <t>UE REPUBLICA FEDERAL ALEMANIA</t>
  </si>
  <si>
    <t>UEI</t>
  </si>
  <si>
    <t>UE REPUBLICA DE ITALIA</t>
  </si>
  <si>
    <t>MON</t>
  </si>
  <si>
    <t>UE REPLICA MONTUFAR</t>
  </si>
  <si>
    <t>RED</t>
  </si>
  <si>
    <t>UE RED ACADEMY</t>
  </si>
  <si>
    <t>Edison R</t>
  </si>
  <si>
    <t>POM</t>
  </si>
  <si>
    <t>UE POMASQUI</t>
  </si>
  <si>
    <t>AYA</t>
  </si>
  <si>
    <t>UE OSWALDO GUAYASAMIN</t>
  </si>
  <si>
    <t>NAU</t>
  </si>
  <si>
    <t>UE NUEVA AURORA</t>
  </si>
  <si>
    <t>DMA</t>
  </si>
  <si>
    <t>NAV</t>
  </si>
  <si>
    <t>UE NAVARRA</t>
  </si>
  <si>
    <t>BIC</t>
  </si>
  <si>
    <t>UE MUNICIPAL MILENIO BICENTENARIO</t>
  </si>
  <si>
    <t>UE MUNICIPAL CALDERON</t>
  </si>
  <si>
    <t>UMM</t>
  </si>
  <si>
    <t>UE MITAD DEL MUNDO</t>
  </si>
  <si>
    <t>UE MIGUEL DE UNAMUNO</t>
  </si>
  <si>
    <t>MRV</t>
  </si>
  <si>
    <t>UE MAURICE RAVELL</t>
  </si>
  <si>
    <t>MSL</t>
  </si>
  <si>
    <t>UE MASLOW</t>
  </si>
  <si>
    <t>MCE</t>
  </si>
  <si>
    <t>UE MARTIN CERERE</t>
  </si>
  <si>
    <t>UE MANUELA SAENZ AIZPURU</t>
  </si>
  <si>
    <t>LFB</t>
  </si>
  <si>
    <t>UE LUIS FRELIPE BORJA</t>
  </si>
  <si>
    <t>LFA</t>
  </si>
  <si>
    <t>UE LUIS FELIPE DE ALCAZAR</t>
  </si>
  <si>
    <t>UE LUIGI GALVANI</t>
  </si>
  <si>
    <t>o</t>
  </si>
  <si>
    <t>LPN</t>
  </si>
  <si>
    <t>UE LOS PINOS</t>
  </si>
  <si>
    <t>POL</t>
  </si>
  <si>
    <t>UE LICEO POLICIAL</t>
  </si>
  <si>
    <t>LOG</t>
  </si>
  <si>
    <t>UE LICEO ORTEGA Y GASSET</t>
  </si>
  <si>
    <t>LNQ</t>
  </si>
  <si>
    <t>UE LICEO NAVAL QUITO</t>
  </si>
  <si>
    <t>ULM</t>
  </si>
  <si>
    <t>UE LICEO MATOVELLE</t>
  </si>
  <si>
    <t>LVY</t>
  </si>
  <si>
    <t>UE LEV VYGOTSKY</t>
  </si>
  <si>
    <t>UE LAS ABEJITAS DEL SUR</t>
  </si>
  <si>
    <t>SAL</t>
  </si>
  <si>
    <t>UE LA SALLE CONOCOTO</t>
  </si>
  <si>
    <t>UE LA PROVIDENCIA</t>
  </si>
  <si>
    <t>CON</t>
  </si>
  <si>
    <t>UE LA CONDAMINE</t>
  </si>
  <si>
    <t>POO</t>
  </si>
  <si>
    <t>UE KARL POOPER VGH</t>
  </si>
  <si>
    <t>UJV</t>
  </si>
  <si>
    <t>UE JUNTA NACIONAL DE LA VIVIENDA</t>
  </si>
  <si>
    <t>JEM</t>
  </si>
  <si>
    <t>UE JULIO ENRIQUE MORENO</t>
  </si>
  <si>
    <t>JPM</t>
  </si>
  <si>
    <t>UE JUAN PIO MONTUFAR</t>
  </si>
  <si>
    <t>UJS</t>
  </si>
  <si>
    <t>UE JUAN DE SALINAS</t>
  </si>
  <si>
    <t>JMV</t>
  </si>
  <si>
    <t>UE JOSE MARIA VELAZ</t>
  </si>
  <si>
    <t>UVI</t>
  </si>
  <si>
    <t>UE JOSE MARIA VELASCO IBARRA</t>
  </si>
  <si>
    <t>UJK</t>
  </si>
  <si>
    <t>UE JHON KEYNES</t>
  </si>
  <si>
    <t>EJB</t>
  </si>
  <si>
    <t>UE JACQUES BOSSUET</t>
  </si>
  <si>
    <t>UE ISM QUITO</t>
  </si>
  <si>
    <t>JSC</t>
  </si>
  <si>
    <t>UE ING JUAN SUAREZ CHACON</t>
  </si>
  <si>
    <t>IGJ</t>
  </si>
  <si>
    <t>UE INES GANGOTENA JIJON</t>
  </si>
  <si>
    <t>IGA</t>
  </si>
  <si>
    <t>UE INDIRA GANDHI</t>
  </si>
  <si>
    <t>GMA</t>
  </si>
  <si>
    <t>UE GEORGE MASON</t>
  </si>
  <si>
    <t>UEG</t>
  </si>
  <si>
    <t>UE GARDNER ACADEMY</t>
  </si>
  <si>
    <t>fact 4,5</t>
  </si>
  <si>
    <t>EEU</t>
  </si>
  <si>
    <t>UE EUFRACIA</t>
  </si>
  <si>
    <t>UE ESCUELA C.D. DE PICHINCHA</t>
  </si>
  <si>
    <t>EMA</t>
  </si>
  <si>
    <t>UE EMAUS FE Y ALEGRIA</t>
  </si>
  <si>
    <t>UEP</t>
  </si>
  <si>
    <t>UE EL PARVULARIO  2 PARA TKD</t>
  </si>
  <si>
    <t>CDL</t>
  </si>
  <si>
    <t>UE EL COLEGIO DE LIGA</t>
  </si>
  <si>
    <t>EAC</t>
  </si>
  <si>
    <t>UE EIGHT ACADEMY</t>
  </si>
  <si>
    <t>UE EEBF GUAYAQUIL</t>
  </si>
  <si>
    <t>GOL</t>
  </si>
  <si>
    <t>UE DOCTOR GOLEMAN</t>
  </si>
  <si>
    <t>CPP</t>
  </si>
  <si>
    <t>UE CONSEJO PROVINCIAL DE PICHINCHA</t>
  </si>
  <si>
    <t>CDP</t>
  </si>
  <si>
    <t>UE CDP - ASO TKD 5 EXONERADOS</t>
  </si>
  <si>
    <t>SUR</t>
  </si>
  <si>
    <t>UE COLEGIO SURCOS</t>
  </si>
  <si>
    <t>UE COLEGIO MILITAR ELOY ALFARO N1</t>
  </si>
  <si>
    <t>TKG</t>
  </si>
  <si>
    <t>UE COLEGIO GONZAGA</t>
  </si>
  <si>
    <t>GAF</t>
  </si>
  <si>
    <t>UE COLEGIO GIOVANNI A FARINA</t>
  </si>
  <si>
    <t>FRA</t>
  </si>
  <si>
    <t>UE COLEGIO FRANCES</t>
  </si>
  <si>
    <t>AME</t>
  </si>
  <si>
    <t>UE COLEGIO AMERICANO DE QUITO</t>
  </si>
  <si>
    <t>UE COLEGIO ABDON CALDERON</t>
  </si>
  <si>
    <t>UE CLUB ARABE ECUATORIANO</t>
  </si>
  <si>
    <t>CDB</t>
  </si>
  <si>
    <t>UE CIUDAD DE BERGEN</t>
  </si>
  <si>
    <t>UCT</t>
  </si>
  <si>
    <t>UE CENTRAL TECNICO</t>
  </si>
  <si>
    <t>UCM</t>
  </si>
  <si>
    <t>UE CELIANO MONJE</t>
  </si>
  <si>
    <t>UE CARLOS ALVAREZ MINO SUIZO</t>
  </si>
  <si>
    <t>UFA</t>
  </si>
  <si>
    <t>UE CARDENAL ESPINOLA FE Y ALEGRIA</t>
  </si>
  <si>
    <t>AVI</t>
  </si>
  <si>
    <t>UE AVIACION CIVIL</t>
  </si>
  <si>
    <t>CAF</t>
  </si>
  <si>
    <t>UE ANTONIO FLORES</t>
  </si>
  <si>
    <t>AFC</t>
  </si>
  <si>
    <t>UE ANDRES F CORDOVA</t>
  </si>
  <si>
    <t>ANA</t>
  </si>
  <si>
    <t>UE ANAN</t>
  </si>
  <si>
    <t>UE AMERICA LATINA</t>
  </si>
  <si>
    <t>UEA</t>
  </si>
  <si>
    <t>UE ALVERNIA</t>
  </si>
  <si>
    <t>UE ALTO CENEPA</t>
  </si>
  <si>
    <t>CIS</t>
  </si>
  <si>
    <t>UE ALFREDO CISNEROS</t>
  </si>
  <si>
    <t>UE ALFRED BINET</t>
  </si>
  <si>
    <t>UE ODILO AGUILAR</t>
  </si>
  <si>
    <t>ABR</t>
  </si>
  <si>
    <t>UE 13 DE ABRIL</t>
  </si>
  <si>
    <t>BRE</t>
  </si>
  <si>
    <t>U.E.BRETHREN</t>
  </si>
  <si>
    <t>AGM</t>
  </si>
  <si>
    <t>UE AIDA GALLEGOS DE MONCAYO</t>
  </si>
  <si>
    <t>DEPORTISTAS INSCRITOS</t>
  </si>
  <si>
    <t>COLISEO "RUMIÑAHUI" (10 DE MAYO DEL 2025)</t>
  </si>
  <si>
    <t>CAMPEONATO ESCOLAR - COLEGIAL</t>
  </si>
  <si>
    <t>TORNEO INTERESCOLAR E INTERCOLEGIAL (10-05-2025)</t>
  </si>
  <si>
    <t>II OPEN NOVATOS - INTERMEDIOS COMBATE Y POOMSAE  - PRIMER OPEN POOMSAE AVANZADO (5Y6-07-2025)</t>
  </si>
  <si>
    <t>PAGO PENDIENTE EVENTO EN CIUDAD MITAD DEL MUNDO (ALIMENTACIÓN)</t>
  </si>
  <si>
    <t>DEVOLUCIÓN GASTOS EXTRAS EN ALIMENTACIÓN CAMPEONATO NACIONAL</t>
  </si>
  <si>
    <t>ALIMENTACIÓN STAFF (ALMUERZOS)</t>
  </si>
  <si>
    <t>ALQUILER DE INFLABLE</t>
  </si>
  <si>
    <t>GLOBOS PARA CIRCUITO DE HABILIDADES MOTRICES</t>
  </si>
  <si>
    <t>TRANSPORTE PETOS ELECTRÓNICOS</t>
  </si>
  <si>
    <t>TRANSPORTE DE MEDALLAS Y TROFEOS</t>
  </si>
  <si>
    <t>COMPRA DE MICRÓFONO Y MOVILIZACIÓN</t>
  </si>
  <si>
    <t>PRODUCTOS DE CAFETERÍA</t>
  </si>
  <si>
    <t>NO PARTICIPA</t>
  </si>
  <si>
    <t>ILYO. MP</t>
  </si>
  <si>
    <t>PASO POR USO SISTEMA</t>
  </si>
  <si>
    <t>SHOGUN SHOGUN</t>
  </si>
  <si>
    <t>CPF</t>
  </si>
  <si>
    <t>SELECTIVO</t>
  </si>
  <si>
    <t>COLISEO "LOS QUITUS" (05 DE ABRIL DEL 2025)</t>
  </si>
  <si>
    <t xml:space="preserve">FESTIVAL DE HABILIDADES MOTRICES Y SELECTIVO JUNIOR </t>
  </si>
  <si>
    <t xml:space="preserve">BP.13802498 - 14-01-2025 </t>
  </si>
  <si>
    <t>BP.77601967-14-03-2025 8 JJ. NN.</t>
  </si>
  <si>
    <t>CRUCE COLABORACIÓN CON SISTEMAS EN EVENTOS</t>
  </si>
  <si>
    <t>BP. 14550841- 17-07-2025</t>
  </si>
  <si>
    <t>EFECTIVO 13-05-2025 2 DEP EN JJ. NN.</t>
  </si>
  <si>
    <t>PAGO MULTA ATLAS (03-07-2025)</t>
  </si>
  <si>
    <t>PAGO MULTA BLUE DRAGONS (30-05-2025)</t>
  </si>
  <si>
    <t>PAGO MULTA MINOTAUROS (31-07-2025)</t>
  </si>
  <si>
    <t>SESION SOLEMNE BOCADILLOS (ABONO)</t>
  </si>
  <si>
    <t>SESIÓN SOLEMNE ABONO PLACAS DE RECONOCIMIENTO EN CEREMONIA (ABONO)</t>
  </si>
  <si>
    <t>COMPRA DE TABLAS DE ROMPIMIENTOS EXHIBICIÓN PARA EMBAJADA DE COREA</t>
  </si>
  <si>
    <t>COMPRA DE TABLAS DE ROMPIMIENTOS EXHIBICIÓN EVENTO HANMADANG</t>
  </si>
  <si>
    <t>SESIÓN SOLEMNE ABONO PLACAS DE RECONOCIMIENTO EN CEREMONIA (SALDO PENDIENTE)</t>
  </si>
  <si>
    <t>SESION SOLEMNE BOCADILLOS (ABONO 2)</t>
  </si>
  <si>
    <t>SESION SOLEMNE BOCADILLOS (SALDO FINAL)</t>
  </si>
  <si>
    <t>MOVILIZACIÓNTABLAS DE ROMPIMIENTO PARA EXHIBICIÓN EMBAJADA DE COREA</t>
  </si>
  <si>
    <t>PAGO MAESTRO DE CEREMONIAS DE SESIÓN SOLEMNE</t>
  </si>
  <si>
    <t>PAGO SERVICIOS DE MENAJE DE EVENTOS (SESIÓN SOLEMNE - CURSO DE ARBITRAJE - HANMADANG)</t>
  </si>
  <si>
    <t>TRANSPORTE DE BANDERAS Y DEMÁS PARA SESIÓN SOLEMNE</t>
  </si>
  <si>
    <t>PAGO SERVICIOS DE LIMPIEZA EN SESIÓN SOLEMNE</t>
  </si>
  <si>
    <t>COMPRA DE PRODUCTOS DE CAFERÍA (AZÚCAR, CAFÉ, CUCHARAS) EN SESIÓN SOLEMNE</t>
  </si>
  <si>
    <t>FACTURA 20-05-2025</t>
  </si>
  <si>
    <t>FACTURA 11-02-2025</t>
  </si>
  <si>
    <t>SELECTIVO NACIONAL DE PARATKD</t>
  </si>
  <si>
    <t>ALIMENTACIÓN STAFF</t>
  </si>
  <si>
    <t>REFRIGERIO STAFF</t>
  </si>
  <si>
    <t>PAGO STAFF (4 PERSONAS)</t>
  </si>
  <si>
    <t>MANTENIMIENTO Y ARREGLOS EN INSTALACIONES DE ASOTKDP</t>
  </si>
  <si>
    <t>SERVICIOS EN PINTURA DE TECHO ÁREA SUPERIOR ASOTKDP</t>
  </si>
  <si>
    <t>ABONO POR INSTALACIONES Y COMPRA DE LUMINARIAS EN ASOTKDP</t>
  </si>
  <si>
    <t>ARREGLOS VARIOS ASOTKDP</t>
  </si>
  <si>
    <t>PAGO FLETES PARA TRANSPORTAR MENAJE DE COMPETENCIA DE COLISEO LOS QUITUS AL RUMIÑAHUI</t>
  </si>
  <si>
    <t>PAGO FLETE MENAJE DE COMPETENCIA A SELECTIVO EN MITAD DEL MUNDO (22-03-2025)</t>
  </si>
  <si>
    <t>PAGO POR REPARACIÓN Y MANTENIMIENTO DE TATAMI OLÍMPICO</t>
  </si>
  <si>
    <t xml:space="preserve">COMPRA DE 6 TAGS DE INGRESO PUERTA PRINCIPAL-HABITACIONES </t>
  </si>
  <si>
    <t>PAGO FLETE MENAJE DE COMPETENCIA DE LOS QUITUS AL RUMIÑAHUI PARA II OPEN NOV. INTERM.</t>
  </si>
  <si>
    <t>PAGO AUXILIAR Y APOYO LOREN BRICEÑO JUNIO (MEDIO TIEMPO)</t>
  </si>
  <si>
    <t>GUÍA DE ARBITRAJE ACTUALIZADO CON SELECCIONADOS PROVINCIALES MIRIAN HERRERA</t>
  </si>
  <si>
    <t>GUÍA DE ARBITRAJE ACTUALIZADO CON SELECCIONADOS PROVINCIALES PATRICIA TÚQUERES</t>
  </si>
  <si>
    <t>INSTALACIÓN DE SOFTWARE PARA FIRMA ELECTRÓNICA PARA VICEPRESIDENCIA</t>
  </si>
  <si>
    <t>PAGO STAFF EN SESIÓN SOLEMNE (LOREN BRICEÑO Y DAYANA FOLLECO)</t>
  </si>
  <si>
    <t>PAGO AUXILIAR Y APOYO MICAELA PARRA ABRIL (MEDIO TIEMPO)</t>
  </si>
  <si>
    <t>PAGO AUXILIAR Y APOYO MICAELA PARRA REALIZACIÓN DE INVENTARIO EN BODEGA ASOTKDP</t>
  </si>
  <si>
    <t xml:space="preserve">CRUCE DE DEUDAS PERMISO DE FUNCIONAMIENTO POR TRÁMITES DE SRI DE ASOTKDP </t>
  </si>
  <si>
    <t xml:space="preserve">ABONO POR MANTENIMIENTO Y MARCO DE MADERA PARA TATAMI OLÍMPICO </t>
  </si>
  <si>
    <t>OBSEQUIO UNIFORME ASOTKDP DEPORTISTAS DESTACADOS Y COLABORADORES</t>
  </si>
  <si>
    <t>MOVILIZACIÓN PARA ENTREGA DE ENTRADAS INVITADOS ESPECIALES EXHIBICIÓN KUKKIWON</t>
  </si>
  <si>
    <t>MOVILIZACIÓN PARA ESTAMPADOS EN CAMISETAS PARA VIAJE A TAIWÁN</t>
  </si>
  <si>
    <t xml:space="preserve">COMPRA DE CARTONES PARA BODEGA </t>
  </si>
  <si>
    <t>COMPRA DE FUNDAS TIPO CAMISETA PARA ENTREGA DE UNIFORMES ASOTKDP</t>
  </si>
  <si>
    <t>BP. 62940748 - 10-05-2025</t>
  </si>
  <si>
    <t>NINGUNO</t>
  </si>
  <si>
    <t>UNIFORMES PARA JUEGOS DE LA PROVINCIA</t>
  </si>
  <si>
    <t>SALDO A FAVOR DE CLUBES EN TRÁMITES DE GAL'S</t>
  </si>
  <si>
    <t xml:space="preserve">ELABORACIÓN DE LLAVES Y DÍA DE TRABAJO FERNANDO MOYA </t>
  </si>
  <si>
    <t>ASO. TKDP (CARLOS MAGALLANES)</t>
  </si>
  <si>
    <t>ATLAS CLUB (KEVIN ROSADO)</t>
  </si>
  <si>
    <t>JOSEON LEGACY (ELLIOTH FREIRE)</t>
  </si>
  <si>
    <t>INSCRIPCIÓN</t>
  </si>
  <si>
    <t>1 DEPORTISTA</t>
  </si>
  <si>
    <t>ACTUALIZACIÓN DE ARBITRAJE COMBATE</t>
  </si>
  <si>
    <t>1 ENTRENADOR</t>
  </si>
  <si>
    <t>AFILIACIONES Y PERMISOS DE FUNCIONAMIENTO 2024 CANCELADOS DE MARZO 16 A SEPTIMEBRE 05</t>
  </si>
  <si>
    <t>AFILIACIONES Y PERMISOS DE FUNCIONAMIENTO 2025 CANCELADOS DE MARZO 16 A SEPTIMEBRE 05</t>
  </si>
  <si>
    <t>LICENCIA DEPORTIVA ANUAL (CARNETS)</t>
  </si>
  <si>
    <t>EVENTOS DE MARZO 16 A SEPTIMEBRE 05</t>
  </si>
  <si>
    <t>PAGO</t>
  </si>
  <si>
    <t>FUNCIONAMIENTO 2024</t>
  </si>
  <si>
    <t xml:space="preserve">EFECTIVO 13-05-2025 </t>
  </si>
  <si>
    <t>EFECTIVO 10-05-2025</t>
  </si>
  <si>
    <t>PAGOS DEL 16-03-2025 AL 05-09-2025</t>
  </si>
  <si>
    <t>LICENCIAS DE COMPETIDOR (16 DE MARZO 2025 AL 05 SEPTIEMBRE 2025)</t>
  </si>
  <si>
    <t>CERTIFICADOS DE ASCENSO (16 DE MARZO 2025 AL 05 SEPTIEMBRE 2025)</t>
  </si>
  <si>
    <t>CERTIFICADOS DE ASCENSO</t>
  </si>
  <si>
    <t>MANEJO DE MEDIOS Y REDES SOCIALES AGOSTO</t>
  </si>
  <si>
    <t xml:space="preserve">INGRESOS DEL 16 DE MARZO AL 05 DE SEPTIEMBRE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</si>
</sst>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;[Red]&quot;$&quot;\-#,##0"/>
    <numFmt numFmtId="8" formatCode="&quot;$&quot;#,##0.00;[Red]&quot;$&quot;\-#,##0.00"/>
    <numFmt numFmtId="44" formatCode="_ &quot;$&quot;* #,##0.00_ ;_ &quot;$&quot;* \-#,##0.00_ ;_ &quot;$&quot;* &quot;-&quot;??_ ;_ @_ "/>
    <numFmt numFmtId="164" formatCode="_(&quot;$&quot;\ * #,##0.00_);_(&quot;$&quot;\ * \(#,##0.00\);_(&quot;$&quot;\ * &quot;-&quot;??_);_(@_)"/>
    <numFmt numFmtId="165" formatCode="[$-409]d\-mmm\-yy;@"/>
    <numFmt numFmtId="166" formatCode="&quot;$&quot;\ #,##0.00"/>
    <numFmt numFmtId="167" formatCode="_-* #,##0.00\ _€_-;\-* #,##0.00\ _€_-;_-* &quot;-&quot;??\ _€_-;_-@_-"/>
    <numFmt numFmtId="168" formatCode="&quot;$&quot;#,##0.00"/>
    <numFmt numFmtId="169" formatCode="d&quot; de &quot;mmm&quot; de &quot;yy"/>
    <numFmt numFmtId="170" formatCode="dd/mm/yyyy"/>
  </numFmts>
  <fonts count="4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22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28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6"/>
      <color theme="1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1.5"/>
      <name val="Verdana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333333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rgb="FF000000"/>
      <name val="Calibri"/>
      <family val="2"/>
      <scheme val="minor"/>
    </font>
    <font>
      <sz val="11.5"/>
      <name val="Calibri"/>
      <family val="2"/>
      <scheme val="minor"/>
    </font>
    <font>
      <b/>
      <sz val="11"/>
      <color theme="1"/>
      <name val="Calibri "/>
    </font>
    <font>
      <sz val="11"/>
      <color theme="1"/>
      <name val="Calibri "/>
    </font>
    <font>
      <sz val="11"/>
      <color rgb="FF333333"/>
      <name val="Calibri "/>
    </font>
    <font>
      <b/>
      <sz val="10"/>
      <color theme="1"/>
      <name val="Calibri "/>
    </font>
    <font>
      <sz val="10"/>
      <color theme="1"/>
      <name val="Calibri "/>
    </font>
  </fonts>
  <fills count="2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51"/>
      </patternFill>
    </fill>
    <fill>
      <patternFill patternType="solid">
        <fgColor theme="6" tint="0.79998168889431442"/>
        <bgColor indexed="1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3" fillId="0" borderId="0"/>
  </cellStyleXfs>
  <cellXfs count="537">
    <xf numFmtId="0" fontId="0" fillId="0" borderId="0" xfId="0"/>
    <xf numFmtId="0" fontId="0" fillId="0" borderId="1" xfId="0" applyBorder="1"/>
    <xf numFmtId="0" fontId="1" fillId="0" borderId="0" xfId="0" applyFont="1"/>
    <xf numFmtId="164" fontId="0" fillId="0" borderId="0" xfId="0" applyNumberFormat="1"/>
    <xf numFmtId="0" fontId="1" fillId="0" borderId="1" xfId="0" applyFont="1" applyBorder="1"/>
    <xf numFmtId="0" fontId="5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0" fillId="0" borderId="0" xfId="0" applyAlignment="1">
      <alignment vertical="center"/>
    </xf>
    <xf numFmtId="0" fontId="7" fillId="0" borderId="0" xfId="0" applyFont="1"/>
    <xf numFmtId="0" fontId="8" fillId="0" borderId="1" xfId="0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center" vertical="center"/>
    </xf>
    <xf numFmtId="0" fontId="0" fillId="0" borderId="1" xfId="0" applyFill="1" applyBorder="1"/>
    <xf numFmtId="164" fontId="0" fillId="0" borderId="1" xfId="0" applyNumberFormat="1" applyFill="1" applyBorder="1"/>
    <xf numFmtId="164" fontId="9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10" fillId="0" borderId="0" xfId="0" applyFont="1"/>
    <xf numFmtId="167" fontId="10" fillId="0" borderId="0" xfId="0" applyNumberFormat="1" applyFont="1"/>
    <xf numFmtId="168" fontId="0" fillId="0" borderId="1" xfId="0" applyNumberFormat="1" applyBorder="1"/>
    <xf numFmtId="16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0" fillId="0" borderId="0" xfId="0" applyFont="1" applyFill="1" applyBorder="1"/>
    <xf numFmtId="0" fontId="10" fillId="6" borderId="8" xfId="0" applyFont="1" applyFill="1" applyBorder="1"/>
    <xf numFmtId="0" fontId="10" fillId="6" borderId="9" xfId="0" applyFont="1" applyFill="1" applyBorder="1"/>
    <xf numFmtId="0" fontId="10" fillId="0" borderId="0" xfId="0" applyFont="1" applyBorder="1"/>
    <xf numFmtId="2" fontId="10" fillId="0" borderId="0" xfId="0" applyNumberFormat="1" applyFont="1" applyBorder="1"/>
    <xf numFmtId="2" fontId="10" fillId="0" borderId="0" xfId="0" applyNumberFormat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166" fontId="0" fillId="0" borderId="0" xfId="0" applyNumberFormat="1"/>
    <xf numFmtId="168" fontId="0" fillId="0" borderId="0" xfId="0" applyNumberFormat="1"/>
    <xf numFmtId="0" fontId="5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7" fontId="0" fillId="0" borderId="0" xfId="0" applyNumberFormat="1"/>
    <xf numFmtId="0" fontId="5" fillId="4" borderId="1" xfId="0" applyFont="1" applyFill="1" applyBorder="1" applyAlignment="1">
      <alignment horizontal="center" wrapText="1"/>
    </xf>
    <xf numFmtId="0" fontId="15" fillId="0" borderId="0" xfId="0" applyFont="1"/>
    <xf numFmtId="168" fontId="5" fillId="0" borderId="1" xfId="0" applyNumberFormat="1" applyFont="1" applyBorder="1"/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horizontal="center"/>
    </xf>
    <xf numFmtId="168" fontId="0" fillId="10" borderId="1" xfId="0" applyNumberFormat="1" applyFill="1" applyBorder="1"/>
    <xf numFmtId="0" fontId="1" fillId="11" borderId="1" xfId="0" applyFont="1" applyFill="1" applyBorder="1" applyAlignment="1">
      <alignment horizontal="center"/>
    </xf>
    <xf numFmtId="168" fontId="0" fillId="11" borderId="1" xfId="0" applyNumberFormat="1" applyFill="1" applyBorder="1"/>
    <xf numFmtId="0" fontId="1" fillId="2" borderId="1" xfId="0" applyFont="1" applyFill="1" applyBorder="1" applyAlignment="1">
      <alignment horizontal="center"/>
    </xf>
    <xf numFmtId="168" fontId="0" fillId="2" borderId="1" xfId="0" applyNumberFormat="1" applyFill="1" applyBorder="1"/>
    <xf numFmtId="168" fontId="1" fillId="10" borderId="1" xfId="0" applyNumberFormat="1" applyFont="1" applyFill="1" applyBorder="1"/>
    <xf numFmtId="168" fontId="1" fillId="2" borderId="1" xfId="0" applyNumberFormat="1" applyFont="1" applyFill="1" applyBorder="1"/>
    <xf numFmtId="0" fontId="1" fillId="9" borderId="1" xfId="0" applyFont="1" applyFill="1" applyBorder="1" applyAlignment="1">
      <alignment horizontal="center"/>
    </xf>
    <xf numFmtId="168" fontId="1" fillId="9" borderId="1" xfId="0" applyNumberFormat="1" applyFont="1" applyFill="1" applyBorder="1"/>
    <xf numFmtId="164" fontId="8" fillId="0" borderId="1" xfId="0" applyNumberFormat="1" applyFont="1" applyFill="1" applyBorder="1"/>
    <xf numFmtId="168" fontId="8" fillId="0" borderId="1" xfId="0" applyNumberFormat="1" applyFont="1" applyBorder="1"/>
    <xf numFmtId="0" fontId="10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2" fontId="10" fillId="0" borderId="0" xfId="0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164" fontId="10" fillId="0" borderId="7" xfId="0" applyNumberFormat="1" applyFont="1" applyFill="1" applyBorder="1" applyAlignment="1">
      <alignment vertical="center"/>
    </xf>
    <xf numFmtId="2" fontId="10" fillId="0" borderId="7" xfId="0" applyNumberFormat="1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10" fillId="0" borderId="9" xfId="0" applyNumberFormat="1" applyFont="1" applyFill="1" applyBorder="1" applyAlignment="1">
      <alignment vertical="center"/>
    </xf>
    <xf numFmtId="2" fontId="10" fillId="0" borderId="0" xfId="0" applyNumberFormat="1" applyFont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164" fontId="10" fillId="0" borderId="12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13" borderId="1" xfId="0" applyFont="1" applyFill="1" applyBorder="1" applyAlignment="1">
      <alignment horizontal="center" vertical="center"/>
    </xf>
    <xf numFmtId="164" fontId="10" fillId="5" borderId="12" xfId="0" applyNumberFormat="1" applyFont="1" applyFill="1" applyBorder="1" applyAlignment="1">
      <alignment vertical="center"/>
    </xf>
    <xf numFmtId="0" fontId="10" fillId="5" borderId="12" xfId="0" applyFont="1" applyFill="1" applyBorder="1" applyAlignment="1">
      <alignment vertical="center"/>
    </xf>
    <xf numFmtId="0" fontId="10" fillId="5" borderId="15" xfId="0" applyFont="1" applyFill="1" applyBorder="1" applyAlignment="1">
      <alignment vertical="center"/>
    </xf>
    <xf numFmtId="164" fontId="12" fillId="5" borderId="1" xfId="0" applyNumberFormat="1" applyFont="1" applyFill="1" applyBorder="1" applyAlignment="1">
      <alignment vertical="center"/>
    </xf>
    <xf numFmtId="164" fontId="10" fillId="5" borderId="7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0" fontId="10" fillId="5" borderId="9" xfId="0" applyFont="1" applyFill="1" applyBorder="1" applyAlignment="1">
      <alignment vertical="center"/>
    </xf>
    <xf numFmtId="164" fontId="10" fillId="5" borderId="8" xfId="0" applyNumberFormat="1" applyFont="1" applyFill="1" applyBorder="1" applyAlignment="1">
      <alignment vertical="center"/>
    </xf>
    <xf numFmtId="2" fontId="10" fillId="5" borderId="7" xfId="0" applyNumberFormat="1" applyFont="1" applyFill="1" applyBorder="1" applyAlignment="1">
      <alignment vertical="center"/>
    </xf>
    <xf numFmtId="0" fontId="10" fillId="5" borderId="13" xfId="0" applyFont="1" applyFill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164" fontId="10" fillId="5" borderId="9" xfId="0" applyNumberFormat="1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0" fillId="5" borderId="14" xfId="0" applyFont="1" applyFill="1" applyBorder="1" applyAlignment="1">
      <alignment vertical="center"/>
    </xf>
    <xf numFmtId="14" fontId="10" fillId="5" borderId="12" xfId="0" applyNumberFormat="1" applyFont="1" applyFill="1" applyBorder="1" applyAlignment="1">
      <alignment vertical="center"/>
    </xf>
    <xf numFmtId="14" fontId="10" fillId="5" borderId="7" xfId="0" applyNumberFormat="1" applyFont="1" applyFill="1" applyBorder="1" applyAlignment="1">
      <alignment vertical="center"/>
    </xf>
    <xf numFmtId="169" fontId="10" fillId="5" borderId="7" xfId="0" applyNumberFormat="1" applyFont="1" applyFill="1" applyBorder="1" applyAlignment="1">
      <alignment vertical="center"/>
    </xf>
    <xf numFmtId="14" fontId="10" fillId="5" borderId="9" xfId="0" applyNumberFormat="1" applyFont="1" applyFill="1" applyBorder="1" applyAlignment="1">
      <alignment vertical="center"/>
    </xf>
    <xf numFmtId="164" fontId="5" fillId="5" borderId="1" xfId="0" applyNumberFormat="1" applyFont="1" applyFill="1" applyBorder="1" applyAlignment="1">
      <alignment horizontal="center" vertical="center"/>
    </xf>
    <xf numFmtId="164" fontId="12" fillId="5" borderId="2" xfId="0" applyNumberFormat="1" applyFont="1" applyFill="1" applyBorder="1" applyAlignment="1">
      <alignment vertical="center"/>
    </xf>
    <xf numFmtId="164" fontId="13" fillId="9" borderId="1" xfId="0" applyNumberFormat="1" applyFont="1" applyFill="1" applyBorder="1" applyAlignment="1">
      <alignment vertical="center"/>
    </xf>
    <xf numFmtId="0" fontId="12" fillId="9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64" fontId="2" fillId="0" borderId="1" xfId="3" applyFont="1" applyFill="1" applyBorder="1" applyAlignment="1">
      <alignment vertical="center"/>
    </xf>
    <xf numFmtId="164" fontId="0" fillId="0" borderId="1" xfId="3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4" fontId="8" fillId="0" borderId="1" xfId="3" applyFont="1" applyFill="1" applyBorder="1" applyAlignment="1">
      <alignment vertical="center"/>
    </xf>
    <xf numFmtId="14" fontId="8" fillId="0" borderId="1" xfId="0" applyNumberFormat="1" applyFont="1" applyFill="1" applyBorder="1" applyAlignment="1">
      <alignment vertical="center"/>
    </xf>
    <xf numFmtId="14" fontId="0" fillId="0" borderId="1" xfId="0" applyNumberForma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1" fillId="8" borderId="1" xfId="0" applyFont="1" applyFill="1" applyBorder="1" applyAlignment="1">
      <alignment horizontal="center" vertical="center"/>
    </xf>
    <xf numFmtId="164" fontId="1" fillId="0" borderId="13" xfId="0" applyNumberFormat="1" applyFont="1" applyBorder="1" applyAlignment="1">
      <alignment vertical="center"/>
    </xf>
    <xf numFmtId="168" fontId="1" fillId="4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14" fontId="0" fillId="0" borderId="1" xfId="0" applyNumberFormat="1" applyFill="1" applyBorder="1" applyAlignment="1">
      <alignment horizontal="right" vertical="center"/>
    </xf>
    <xf numFmtId="0" fontId="1" fillId="8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4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8" fillId="0" borderId="3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2" applyFont="1" applyFill="1" applyAlignment="1">
      <alignment vertical="center"/>
    </xf>
    <xf numFmtId="14" fontId="8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vertical="center"/>
    </xf>
    <xf numFmtId="0" fontId="6" fillId="0" borderId="0" xfId="2" applyFont="1" applyFill="1" applyAlignment="1">
      <alignment vertical="center"/>
    </xf>
    <xf numFmtId="164" fontId="8" fillId="0" borderId="1" xfId="1" applyFont="1" applyFill="1" applyBorder="1" applyAlignment="1">
      <alignment vertical="center"/>
    </xf>
    <xf numFmtId="164" fontId="0" fillId="0" borderId="1" xfId="1" applyFont="1" applyFill="1" applyBorder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vertical="center"/>
    </xf>
    <xf numFmtId="166" fontId="1" fillId="0" borderId="0" xfId="0" applyNumberFormat="1" applyFont="1" applyBorder="1" applyAlignment="1">
      <alignment vertical="center"/>
    </xf>
    <xf numFmtId="165" fontId="8" fillId="0" borderId="0" xfId="0" applyNumberFormat="1" applyFont="1" applyBorder="1" applyAlignment="1">
      <alignment horizontal="center" vertical="center"/>
    </xf>
    <xf numFmtId="164" fontId="9" fillId="0" borderId="0" xfId="1" applyFont="1" applyFill="1" applyBorder="1" applyAlignment="1">
      <alignment vertical="center"/>
    </xf>
    <xf numFmtId="166" fontId="8" fillId="0" borderId="0" xfId="1" applyNumberFormat="1" applyFont="1" applyFill="1" applyBorder="1" applyAlignment="1">
      <alignment vertical="center"/>
    </xf>
    <xf numFmtId="0" fontId="0" fillId="0" borderId="0" xfId="2" applyFont="1" applyFill="1" applyBorder="1" applyAlignment="1">
      <alignment vertical="center"/>
    </xf>
    <xf numFmtId="0" fontId="7" fillId="0" borderId="0" xfId="0" applyFont="1" applyAlignment="1">
      <alignment vertical="center"/>
    </xf>
    <xf numFmtId="14" fontId="8" fillId="0" borderId="2" xfId="0" applyNumberFormat="1" applyFont="1" applyFill="1" applyBorder="1" applyAlignment="1">
      <alignment vertical="center"/>
    </xf>
    <xf numFmtId="164" fontId="8" fillId="0" borderId="0" xfId="0" applyNumberFormat="1" applyFont="1" applyAlignment="1">
      <alignment vertical="center"/>
    </xf>
    <xf numFmtId="164" fontId="1" fillId="0" borderId="0" xfId="0" applyNumberFormat="1" applyFont="1" applyBorder="1" applyAlignment="1">
      <alignment vertical="center"/>
    </xf>
    <xf numFmtId="164" fontId="8" fillId="0" borderId="0" xfId="1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14" fontId="8" fillId="0" borderId="0" xfId="0" applyNumberFormat="1" applyFont="1" applyAlignment="1">
      <alignment vertical="center"/>
    </xf>
    <xf numFmtId="14" fontId="8" fillId="0" borderId="1" xfId="0" applyNumberFormat="1" applyFont="1" applyFill="1" applyBorder="1" applyAlignment="1">
      <alignment horizontal="right" vertical="center"/>
    </xf>
    <xf numFmtId="4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8" fillId="0" borderId="0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4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0" fillId="9" borderId="1" xfId="0" applyFont="1" applyFill="1" applyBorder="1" applyAlignment="1">
      <alignment horizontal="center" vertical="center"/>
    </xf>
    <xf numFmtId="166" fontId="20" fillId="9" borderId="1" xfId="0" applyNumberFormat="1" applyFont="1" applyFill="1" applyBorder="1" applyAlignment="1">
      <alignment vertical="center"/>
    </xf>
    <xf numFmtId="0" fontId="9" fillId="15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164" fontId="9" fillId="11" borderId="1" xfId="0" applyNumberFormat="1" applyFont="1" applyFill="1" applyBorder="1" applyAlignment="1">
      <alignment vertical="center"/>
    </xf>
    <xf numFmtId="164" fontId="9" fillId="11" borderId="1" xfId="1" applyFont="1" applyFill="1" applyBorder="1" applyAlignment="1">
      <alignment vertical="center"/>
    </xf>
    <xf numFmtId="165" fontId="4" fillId="11" borderId="1" xfId="0" applyNumberFormat="1" applyFont="1" applyFill="1" applyBorder="1" applyAlignment="1">
      <alignment horizontal="center" vertical="center" wrapText="1"/>
    </xf>
    <xf numFmtId="164" fontId="9" fillId="11" borderId="1" xfId="0" applyNumberFormat="1" applyFont="1" applyFill="1" applyBorder="1" applyAlignment="1">
      <alignment horizontal="center" vertical="center"/>
    </xf>
    <xf numFmtId="165" fontId="9" fillId="11" borderId="1" xfId="0" applyNumberFormat="1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vertical="center"/>
    </xf>
    <xf numFmtId="0" fontId="9" fillId="11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vertical="center"/>
    </xf>
    <xf numFmtId="164" fontId="8" fillId="15" borderId="1" xfId="0" applyNumberFormat="1" applyFont="1" applyFill="1" applyBorder="1" applyAlignment="1">
      <alignment vertical="center"/>
    </xf>
    <xf numFmtId="164" fontId="21" fillId="3" borderId="1" xfId="0" applyNumberFormat="1" applyFont="1" applyFill="1" applyBorder="1" applyAlignment="1">
      <alignment vertical="center"/>
    </xf>
    <xf numFmtId="2" fontId="10" fillId="5" borderId="7" xfId="0" applyNumberFormat="1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vertical="center"/>
    </xf>
    <xf numFmtId="0" fontId="8" fillId="5" borderId="0" xfId="0" applyFont="1" applyFill="1" applyAlignment="1">
      <alignment horizontal="center" vertical="center"/>
    </xf>
    <xf numFmtId="14" fontId="0" fillId="5" borderId="1" xfId="0" applyNumberFormat="1" applyFill="1" applyBorder="1" applyAlignment="1">
      <alignment vertical="center"/>
    </xf>
    <xf numFmtId="164" fontId="0" fillId="5" borderId="1" xfId="1" applyFont="1" applyFill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0" fillId="0" borderId="0" xfId="0" applyFont="1"/>
    <xf numFmtId="0" fontId="1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8" fillId="0" borderId="12" xfId="0" applyFont="1" applyBorder="1"/>
    <xf numFmtId="0" fontId="0" fillId="0" borderId="0" xfId="0" applyFont="1" applyBorder="1"/>
    <xf numFmtId="164" fontId="0" fillId="0" borderId="1" xfId="0" applyNumberFormat="1" applyFill="1" applyBorder="1" applyAlignment="1">
      <alignment horizontal="center" vertical="center" wrapText="1"/>
    </xf>
    <xf numFmtId="44" fontId="0" fillId="0" borderId="0" xfId="0" applyNumberFormat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166" fontId="1" fillId="15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164" fontId="10" fillId="5" borderId="20" xfId="0" applyNumberFormat="1" applyFont="1" applyFill="1" applyBorder="1" applyAlignment="1">
      <alignment vertical="center"/>
    </xf>
    <xf numFmtId="0" fontId="10" fillId="5" borderId="11" xfId="0" applyFont="1" applyFill="1" applyBorder="1" applyAlignment="1">
      <alignment vertical="center"/>
    </xf>
    <xf numFmtId="2" fontId="10" fillId="5" borderId="1" xfId="0" applyNumberFormat="1" applyFont="1" applyFill="1" applyBorder="1" applyAlignment="1">
      <alignment vertical="center"/>
    </xf>
    <xf numFmtId="0" fontId="5" fillId="5" borderId="0" xfId="0" applyFont="1" applyFill="1"/>
    <xf numFmtId="164" fontId="12" fillId="0" borderId="1" xfId="0" applyNumberFormat="1" applyFont="1" applyFill="1" applyBorder="1" applyAlignment="1">
      <alignment vertical="center"/>
    </xf>
    <xf numFmtId="0" fontId="8" fillId="0" borderId="0" xfId="0" applyFont="1" applyBorder="1"/>
    <xf numFmtId="164" fontId="8" fillId="0" borderId="0" xfId="0" applyNumberFormat="1" applyFont="1" applyFill="1" applyBorder="1"/>
    <xf numFmtId="44" fontId="8" fillId="0" borderId="1" xfId="0" applyNumberFormat="1" applyFont="1" applyBorder="1"/>
    <xf numFmtId="0" fontId="1" fillId="18" borderId="1" xfId="0" applyFont="1" applyFill="1" applyBorder="1" applyAlignment="1">
      <alignment horizontal="center"/>
    </xf>
    <xf numFmtId="0" fontId="9" fillId="18" borderId="1" xfId="0" applyFont="1" applyFill="1" applyBorder="1" applyAlignment="1">
      <alignment horizontal="center"/>
    </xf>
    <xf numFmtId="14" fontId="0" fillId="0" borderId="6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14" fontId="8" fillId="0" borderId="6" xfId="0" applyNumberFormat="1" applyFont="1" applyBorder="1" applyAlignment="1">
      <alignment vertical="center"/>
    </xf>
    <xf numFmtId="14" fontId="0" fillId="0" borderId="6" xfId="0" applyNumberFormat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11" fillId="19" borderId="17" xfId="0" applyFont="1" applyFill="1" applyBorder="1" applyAlignment="1">
      <alignment horizontal="center" vertical="center"/>
    </xf>
    <xf numFmtId="0" fontId="11" fillId="19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4" fontId="8" fillId="0" borderId="1" xfId="3" applyNumberFormat="1" applyFont="1" applyFill="1" applyBorder="1" applyAlignment="1">
      <alignment vertical="center"/>
    </xf>
    <xf numFmtId="0" fontId="0" fillId="0" borderId="0" xfId="0" applyNumberFormat="1" applyBorder="1"/>
    <xf numFmtId="168" fontId="0" fillId="0" borderId="0" xfId="0" applyNumberFormat="1" applyBorder="1"/>
    <xf numFmtId="164" fontId="9" fillId="0" borderId="1" xfId="0" applyNumberFormat="1" applyFont="1" applyBorder="1" applyAlignment="1">
      <alignment vertical="center"/>
    </xf>
    <xf numFmtId="164" fontId="1" fillId="15" borderId="1" xfId="0" applyNumberFormat="1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44" fontId="1" fillId="4" borderId="3" xfId="0" applyNumberFormat="1" applyFont="1" applyFill="1" applyBorder="1" applyAlignment="1">
      <alignment vertical="center"/>
    </xf>
    <xf numFmtId="168" fontId="1" fillId="4" borderId="3" xfId="0" applyNumberFormat="1" applyFont="1" applyFill="1" applyBorder="1" applyAlignment="1">
      <alignment vertical="center"/>
    </xf>
    <xf numFmtId="0" fontId="5" fillId="20" borderId="7" xfId="0" applyFont="1" applyFill="1" applyBorder="1" applyAlignment="1">
      <alignment vertical="center"/>
    </xf>
    <xf numFmtId="0" fontId="10" fillId="20" borderId="7" xfId="0" applyFont="1" applyFill="1" applyBorder="1" applyAlignment="1">
      <alignment vertical="center"/>
    </xf>
    <xf numFmtId="164" fontId="10" fillId="20" borderId="7" xfId="0" applyNumberFormat="1" applyFont="1" applyFill="1" applyBorder="1" applyAlignment="1">
      <alignment vertical="center"/>
    </xf>
    <xf numFmtId="0" fontId="10" fillId="20" borderId="9" xfId="0" applyFont="1" applyFill="1" applyBorder="1" applyAlignment="1">
      <alignment vertical="center"/>
    </xf>
    <xf numFmtId="164" fontId="12" fillId="20" borderId="1" xfId="0" applyNumberFormat="1" applyFont="1" applyFill="1" applyBorder="1" applyAlignment="1">
      <alignment vertical="center"/>
    </xf>
    <xf numFmtId="0" fontId="10" fillId="20" borderId="0" xfId="0" applyFont="1" applyFill="1" applyBorder="1" applyAlignment="1">
      <alignment vertical="center"/>
    </xf>
    <xf numFmtId="0" fontId="10" fillId="20" borderId="11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165" fontId="9" fillId="0" borderId="0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4" fontId="0" fillId="0" borderId="6" xfId="0" applyNumberFormat="1" applyFill="1" applyBorder="1" applyAlignment="1">
      <alignment vertical="center"/>
    </xf>
    <xf numFmtId="0" fontId="24" fillId="0" borderId="0" xfId="0" applyFont="1" applyAlignment="1">
      <alignment vertical="center" wrapText="1"/>
    </xf>
    <xf numFmtId="0" fontId="0" fillId="0" borderId="1" xfId="0" applyFill="1" applyBorder="1" applyAlignment="1">
      <alignment vertical="center" wrapText="1"/>
    </xf>
    <xf numFmtId="6" fontId="0" fillId="0" borderId="0" xfId="0" applyNumberFormat="1" applyAlignment="1">
      <alignment vertical="center"/>
    </xf>
    <xf numFmtId="8" fontId="0" fillId="0" borderId="0" xfId="0" applyNumberFormat="1" applyAlignment="1">
      <alignment vertical="center"/>
    </xf>
    <xf numFmtId="0" fontId="24" fillId="0" borderId="1" xfId="0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6" fontId="0" fillId="0" borderId="0" xfId="0" applyNumberFormat="1" applyAlignment="1">
      <alignment horizontal="left" vertical="center"/>
    </xf>
    <xf numFmtId="0" fontId="24" fillId="0" borderId="1" xfId="0" applyFont="1" applyFill="1" applyBorder="1" applyAlignment="1">
      <alignment vertical="center" wrapText="1"/>
    </xf>
    <xf numFmtId="8" fontId="0" fillId="0" borderId="0" xfId="0" applyNumberFormat="1" applyFill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0" fontId="5" fillId="12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164" fontId="10" fillId="2" borderId="7" xfId="0" applyNumberFormat="1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164" fontId="12" fillId="2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vertical="center"/>
    </xf>
    <xf numFmtId="0" fontId="25" fillId="5" borderId="7" xfId="0" applyFont="1" applyFill="1" applyBorder="1" applyAlignment="1">
      <alignment vertical="center"/>
    </xf>
    <xf numFmtId="0" fontId="30" fillId="0" borderId="0" xfId="0" applyFont="1"/>
    <xf numFmtId="0" fontId="28" fillId="0" borderId="21" xfId="0" applyFont="1" applyFill="1" applyBorder="1" applyAlignment="1">
      <alignment horizontal="right" vertical="top" wrapText="1"/>
    </xf>
    <xf numFmtId="0" fontId="28" fillId="0" borderId="21" xfId="0" applyFont="1" applyFill="1" applyBorder="1" applyAlignment="1">
      <alignment horizontal="left" vertical="top" wrapText="1"/>
    </xf>
    <xf numFmtId="44" fontId="28" fillId="0" borderId="21" xfId="0" applyNumberFormat="1" applyFont="1" applyBorder="1"/>
    <xf numFmtId="22" fontId="28" fillId="0" borderId="21" xfId="0" applyNumberFormat="1" applyFont="1" applyFill="1" applyBorder="1" applyAlignment="1">
      <alignment horizontal="left" vertical="top" wrapText="1"/>
    </xf>
    <xf numFmtId="0" fontId="28" fillId="0" borderId="21" xfId="0" applyFont="1" applyFill="1" applyBorder="1" applyAlignment="1">
      <alignment vertical="top" wrapText="1"/>
    </xf>
    <xf numFmtId="0" fontId="32" fillId="0" borderId="0" xfId="0" applyFont="1"/>
    <xf numFmtId="0" fontId="30" fillId="0" borderId="0" xfId="0" applyFont="1" applyBorder="1"/>
    <xf numFmtId="0" fontId="28" fillId="0" borderId="21" xfId="0" applyFont="1" applyFill="1" applyBorder="1"/>
    <xf numFmtId="22" fontId="28" fillId="0" borderId="21" xfId="0" applyNumberFormat="1" applyFont="1" applyFill="1" applyBorder="1" applyAlignment="1">
      <alignment vertical="top" wrapText="1"/>
    </xf>
    <xf numFmtId="0" fontId="32" fillId="0" borderId="0" xfId="0" applyFont="1" applyFill="1" applyBorder="1"/>
    <xf numFmtId="0" fontId="32" fillId="22" borderId="0" xfId="0" applyFont="1" applyFill="1" applyBorder="1" applyAlignment="1">
      <alignment vertical="top" wrapText="1"/>
    </xf>
    <xf numFmtId="0" fontId="32" fillId="21" borderId="0" xfId="0" applyFont="1" applyFill="1" applyBorder="1" applyAlignment="1">
      <alignment vertical="top" wrapText="1"/>
    </xf>
    <xf numFmtId="0" fontId="28" fillId="0" borderId="26" xfId="0" applyFont="1" applyFill="1" applyBorder="1"/>
    <xf numFmtId="44" fontId="31" fillId="10" borderId="21" xfId="0" applyNumberFormat="1" applyFont="1" applyFill="1" applyBorder="1"/>
    <xf numFmtId="44" fontId="31" fillId="10" borderId="24" xfId="0" applyNumberFormat="1" applyFont="1" applyFill="1" applyBorder="1"/>
    <xf numFmtId="44" fontId="29" fillId="19" borderId="1" xfId="0" applyNumberFormat="1" applyFont="1" applyFill="1" applyBorder="1"/>
    <xf numFmtId="0" fontId="0" fillId="0" borderId="0" xfId="0" applyFill="1" applyBorder="1" applyAlignment="1">
      <alignment vertical="center"/>
    </xf>
    <xf numFmtId="164" fontId="25" fillId="5" borderId="7" xfId="0" applyNumberFormat="1" applyFont="1" applyFill="1" applyBorder="1" applyAlignment="1">
      <alignment vertical="center"/>
    </xf>
    <xf numFmtId="169" fontId="25" fillId="5" borderId="7" xfId="0" applyNumberFormat="1" applyFont="1" applyFill="1" applyBorder="1" applyAlignment="1">
      <alignment vertical="center"/>
    </xf>
    <xf numFmtId="0" fontId="24" fillId="5" borderId="9" xfId="0" applyFont="1" applyFill="1" applyBorder="1" applyAlignment="1">
      <alignment vertical="center" wrapText="1"/>
    </xf>
    <xf numFmtId="14" fontId="8" fillId="0" borderId="2" xfId="0" applyNumberFormat="1" applyFont="1" applyBorder="1" applyAlignment="1">
      <alignment vertical="center"/>
    </xf>
    <xf numFmtId="14" fontId="8" fillId="0" borderId="2" xfId="0" applyNumberFormat="1" applyFont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vertical="center" wrapText="1"/>
    </xf>
    <xf numFmtId="0" fontId="25" fillId="5" borderId="1" xfId="0" applyFont="1" applyFill="1" applyBorder="1" applyAlignment="1">
      <alignment vertical="center"/>
    </xf>
    <xf numFmtId="164" fontId="0" fillId="0" borderId="0" xfId="0" applyNumberFormat="1" applyFill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8" fillId="0" borderId="0" xfId="0" applyNumberFormat="1" applyFont="1" applyBorder="1"/>
    <xf numFmtId="0" fontId="5" fillId="0" borderId="1" xfId="0" applyFont="1" applyFill="1" applyBorder="1"/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18" fillId="0" borderId="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14" fontId="10" fillId="0" borderId="7" xfId="0" applyNumberFormat="1" applyFont="1" applyFill="1" applyBorder="1" applyAlignment="1">
      <alignment vertical="center"/>
    </xf>
    <xf numFmtId="164" fontId="10" fillId="0" borderId="8" xfId="0" applyNumberFormat="1" applyFont="1" applyFill="1" applyBorder="1" applyAlignment="1">
      <alignment vertical="center"/>
    </xf>
    <xf numFmtId="0" fontId="25" fillId="0" borderId="13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164" fontId="10" fillId="4" borderId="7" xfId="0" applyNumberFormat="1" applyFont="1" applyFill="1" applyBorder="1" applyAlignment="1">
      <alignment vertical="center"/>
    </xf>
    <xf numFmtId="0" fontId="10" fillId="4" borderId="7" xfId="0" applyFont="1" applyFill="1" applyBorder="1" applyAlignment="1">
      <alignment vertical="center"/>
    </xf>
    <xf numFmtId="14" fontId="10" fillId="4" borderId="7" xfId="0" applyNumberFormat="1" applyFont="1" applyFill="1" applyBorder="1" applyAlignment="1">
      <alignment vertical="center"/>
    </xf>
    <xf numFmtId="0" fontId="5" fillId="5" borderId="12" xfId="0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14" fontId="10" fillId="0" borderId="7" xfId="0" applyNumberFormat="1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164" fontId="0" fillId="17" borderId="1" xfId="0" applyNumberForma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168" fontId="0" fillId="4" borderId="1" xfId="0" applyNumberForma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14" fontId="0" fillId="0" borderId="0" xfId="0" applyNumberFormat="1" applyAlignment="1">
      <alignment vertical="center"/>
    </xf>
    <xf numFmtId="170" fontId="0" fillId="0" borderId="6" xfId="0" applyNumberFormat="1" applyBorder="1" applyAlignment="1">
      <alignment vertical="center"/>
    </xf>
    <xf numFmtId="44" fontId="0" fillId="0" borderId="0" xfId="0" applyNumberFormat="1" applyFill="1" applyAlignment="1">
      <alignment vertical="center"/>
    </xf>
    <xf numFmtId="0" fontId="24" fillId="10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44" fontId="15" fillId="0" borderId="0" xfId="0" applyNumberFormat="1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4" fillId="10" borderId="21" xfId="0" applyFont="1" applyFill="1" applyBorder="1" applyAlignment="1">
      <alignment horizontal="center" vertical="center" wrapText="1"/>
    </xf>
    <xf numFmtId="0" fontId="35" fillId="22" borderId="25" xfId="0" applyFont="1" applyFill="1" applyBorder="1" applyAlignment="1">
      <alignment horizontal="left" wrapText="1"/>
    </xf>
    <xf numFmtId="0" fontId="25" fillId="0" borderId="21" xfId="0" applyFont="1" applyFill="1" applyBorder="1" applyAlignment="1">
      <alignment horizontal="right" vertical="top" wrapText="1"/>
    </xf>
    <xf numFmtId="0" fontId="25" fillId="0" borderId="21" xfId="0" applyFont="1" applyFill="1" applyBorder="1" applyAlignment="1">
      <alignment horizontal="left" vertical="top" wrapText="1"/>
    </xf>
    <xf numFmtId="0" fontId="25" fillId="0" borderId="21" xfId="0" applyFont="1" applyFill="1" applyBorder="1" applyAlignment="1">
      <alignment horizontal="center" vertical="top" wrapText="1"/>
    </xf>
    <xf numFmtId="0" fontId="25" fillId="0" borderId="21" xfId="0" applyFont="1" applyFill="1" applyBorder="1"/>
    <xf numFmtId="44" fontId="25" fillId="0" borderId="21" xfId="0" applyNumberFormat="1" applyFont="1" applyFill="1" applyBorder="1"/>
    <xf numFmtId="0" fontId="36" fillId="0" borderId="25" xfId="0" applyFont="1" applyFill="1" applyBorder="1"/>
    <xf numFmtId="0" fontId="25" fillId="0" borderId="24" xfId="0" applyFont="1" applyFill="1" applyBorder="1" applyAlignment="1">
      <alignment horizontal="right" vertical="top" wrapText="1"/>
    </xf>
    <xf numFmtId="0" fontId="25" fillId="0" borderId="22" xfId="0" applyFont="1" applyFill="1" applyBorder="1" applyAlignment="1">
      <alignment horizontal="center" vertical="top" wrapText="1"/>
    </xf>
    <xf numFmtId="0" fontId="4" fillId="10" borderId="21" xfId="0" applyFont="1" applyFill="1" applyBorder="1" applyAlignment="1">
      <alignment horizontal="right" vertical="top" wrapText="1"/>
    </xf>
    <xf numFmtId="0" fontId="4" fillId="10" borderId="21" xfId="0" applyFont="1" applyFill="1" applyBorder="1"/>
    <xf numFmtId="44" fontId="4" fillId="10" borderId="21" xfId="0" applyNumberFormat="1" applyFont="1" applyFill="1" applyBorder="1"/>
    <xf numFmtId="44" fontId="4" fillId="19" borderId="21" xfId="0" applyNumberFormat="1" applyFont="1" applyFill="1" applyBorder="1" applyAlignment="1">
      <alignment horizontal="left"/>
    </xf>
    <xf numFmtId="0" fontId="36" fillId="0" borderId="29" xfId="0" applyFont="1" applyBorder="1"/>
    <xf numFmtId="0" fontId="0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5" fillId="16" borderId="4" xfId="0" applyFont="1" applyFill="1" applyBorder="1" applyAlignment="1">
      <alignment horizontal="center"/>
    </xf>
    <xf numFmtId="164" fontId="5" fillId="16" borderId="1" xfId="0" applyNumberFormat="1" applyFont="1" applyFill="1" applyBorder="1"/>
    <xf numFmtId="0" fontId="10" fillId="0" borderId="4" xfId="0" applyFont="1" applyBorder="1" applyAlignment="1">
      <alignment vertical="center" wrapText="1"/>
    </xf>
    <xf numFmtId="164" fontId="10" fillId="0" borderId="1" xfId="0" applyNumberFormat="1" applyFont="1" applyBorder="1"/>
    <xf numFmtId="0" fontId="36" fillId="0" borderId="0" xfId="0" applyFont="1"/>
    <xf numFmtId="0" fontId="10" fillId="0" borderId="4" xfId="0" applyFont="1" applyFill="1" applyBorder="1" applyAlignment="1">
      <alignment vertical="center" wrapText="1"/>
    </xf>
    <xf numFmtId="0" fontId="5" fillId="15" borderId="4" xfId="0" applyFont="1" applyFill="1" applyBorder="1" applyAlignment="1">
      <alignment horizontal="center"/>
    </xf>
    <xf numFmtId="164" fontId="5" fillId="15" borderId="1" xfId="0" applyNumberFormat="1" applyFont="1" applyFill="1" applyBorder="1"/>
    <xf numFmtId="0" fontId="5" fillId="16" borderId="1" xfId="0" applyFont="1" applyFill="1" applyBorder="1"/>
    <xf numFmtId="164" fontId="10" fillId="16" borderId="1" xfId="0" applyNumberFormat="1" applyFont="1" applyFill="1" applyBorder="1"/>
    <xf numFmtId="0" fontId="5" fillId="15" borderId="1" xfId="0" applyFont="1" applyFill="1" applyBorder="1"/>
    <xf numFmtId="164" fontId="10" fillId="15" borderId="1" xfId="0" applyNumberFormat="1" applyFont="1" applyFill="1" applyBorder="1"/>
    <xf numFmtId="164" fontId="5" fillId="0" borderId="1" xfId="0" applyNumberFormat="1" applyFont="1" applyBorder="1"/>
    <xf numFmtId="0" fontId="5" fillId="10" borderId="21" xfId="0" applyFont="1" applyFill="1" applyBorder="1" applyAlignment="1">
      <alignment horizontal="center" vertical="center" wrapText="1"/>
    </xf>
    <xf numFmtId="0" fontId="37" fillId="0" borderId="21" xfId="0" applyFont="1" applyBorder="1" applyAlignment="1">
      <alignment horizontal="right" vertical="top" wrapText="1"/>
    </xf>
    <xf numFmtId="0" fontId="37" fillId="0" borderId="21" xfId="0" applyFont="1" applyBorder="1" applyAlignment="1">
      <alignment horizontal="left" vertical="top" wrapText="1"/>
    </xf>
    <xf numFmtId="44" fontId="10" fillId="0" borderId="21" xfId="0" applyNumberFormat="1" applyFont="1" applyBorder="1"/>
    <xf numFmtId="0" fontId="10" fillId="0" borderId="21" xfId="0" applyFont="1" applyBorder="1" applyAlignment="1">
      <alignment horizontal="left"/>
    </xf>
    <xf numFmtId="0" fontId="10" fillId="0" borderId="21" xfId="0" applyFont="1" applyBorder="1"/>
    <xf numFmtId="0" fontId="5" fillId="3" borderId="21" xfId="0" applyFont="1" applyFill="1" applyBorder="1" applyAlignment="1">
      <alignment horizontal="right"/>
    </xf>
    <xf numFmtId="0" fontId="5" fillId="3" borderId="21" xfId="0" applyFont="1" applyFill="1" applyBorder="1" applyAlignment="1">
      <alignment horizontal="left"/>
    </xf>
    <xf numFmtId="44" fontId="5" fillId="3" borderId="21" xfId="0" applyNumberFormat="1" applyFont="1" applyFill="1" applyBorder="1"/>
    <xf numFmtId="44" fontId="5" fillId="19" borderId="21" xfId="0" applyNumberFormat="1" applyFont="1" applyFill="1" applyBorder="1"/>
    <xf numFmtId="0" fontId="10" fillId="0" borderId="4" xfId="0" applyFont="1" applyBorder="1"/>
    <xf numFmtId="0" fontId="25" fillId="0" borderId="4" xfId="0" applyFont="1" applyBorder="1"/>
    <xf numFmtId="164" fontId="5" fillId="18" borderId="1" xfId="0" applyNumberFormat="1" applyFont="1" applyFill="1" applyBorder="1" applyAlignment="1">
      <alignment horizontal="center"/>
    </xf>
    <xf numFmtId="0" fontId="5" fillId="18" borderId="1" xfId="0" applyFont="1" applyFill="1" applyBorder="1"/>
    <xf numFmtId="0" fontId="38" fillId="0" borderId="4" xfId="4" applyFont="1" applyBorder="1"/>
    <xf numFmtId="164" fontId="38" fillId="0" borderId="1" xfId="4" applyNumberFormat="1" applyFont="1" applyBorder="1"/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21" xfId="0" applyFont="1" applyFill="1" applyBorder="1" applyAlignment="1">
      <alignment vertical="top" wrapText="1"/>
    </xf>
    <xf numFmtId="0" fontId="25" fillId="0" borderId="21" xfId="0" applyFont="1" applyFill="1" applyBorder="1" applyAlignment="1">
      <alignment horizontal="right" vertical="top" wrapText="1" indent="3"/>
    </xf>
    <xf numFmtId="44" fontId="25" fillId="0" borderId="21" xfId="0" applyNumberFormat="1" applyFont="1" applyFill="1" applyBorder="1" applyAlignment="1">
      <alignment horizontal="left" indent="7"/>
    </xf>
    <xf numFmtId="0" fontId="25" fillId="0" borderId="21" xfId="0" applyFont="1" applyFill="1" applyBorder="1" applyAlignment="1">
      <alignment horizontal="right" vertical="top" wrapText="1" indent="1"/>
    </xf>
    <xf numFmtId="0" fontId="25" fillId="0" borderId="21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44" fontId="25" fillId="0" borderId="21" xfId="0" applyNumberFormat="1" applyFont="1" applyFill="1" applyBorder="1" applyAlignment="1">
      <alignment horizontal="left" indent="6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  <xf numFmtId="44" fontId="4" fillId="0" borderId="0" xfId="0" applyNumberFormat="1" applyFont="1" applyFill="1" applyBorder="1"/>
    <xf numFmtId="0" fontId="25" fillId="0" borderId="0" xfId="0" applyFont="1" applyFill="1" applyBorder="1"/>
    <xf numFmtId="0" fontId="10" fillId="0" borderId="4" xfId="0" applyFont="1" applyFill="1" applyBorder="1"/>
    <xf numFmtId="0" fontId="25" fillId="0" borderId="0" xfId="0" applyFont="1"/>
    <xf numFmtId="0" fontId="37" fillId="0" borderId="21" xfId="0" applyFont="1" applyFill="1" applyBorder="1" applyAlignment="1">
      <alignment horizontal="left" vertical="top" wrapText="1" indent="1"/>
    </xf>
    <xf numFmtId="0" fontId="37" fillId="0" borderId="21" xfId="0" applyFont="1" applyFill="1" applyBorder="1" applyAlignment="1">
      <alignment horizontal="right" vertical="top" wrapText="1" indent="1"/>
    </xf>
    <xf numFmtId="0" fontId="10" fillId="0" borderId="21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right"/>
    </xf>
    <xf numFmtId="44" fontId="10" fillId="0" borderId="21" xfId="0" applyNumberFormat="1" applyFont="1" applyFill="1" applyBorder="1" applyAlignment="1">
      <alignment horizontal="right"/>
    </xf>
    <xf numFmtId="0" fontId="10" fillId="0" borderId="21" xfId="0" applyFont="1" applyFill="1" applyBorder="1"/>
    <xf numFmtId="44" fontId="10" fillId="0" borderId="21" xfId="0" applyNumberFormat="1" applyFont="1" applyFill="1" applyBorder="1" applyAlignment="1">
      <alignment horizontal="center"/>
    </xf>
    <xf numFmtId="0" fontId="5" fillId="10" borderId="21" xfId="0" applyFont="1" applyFill="1" applyBorder="1" applyAlignment="1">
      <alignment horizontal="right"/>
    </xf>
    <xf numFmtId="0" fontId="5" fillId="10" borderId="21" xfId="0" applyFont="1" applyFill="1" applyBorder="1" applyAlignment="1">
      <alignment horizontal="right" indent="1"/>
    </xf>
    <xf numFmtId="44" fontId="5" fillId="10" borderId="21" xfId="0" applyNumberFormat="1" applyFont="1" applyFill="1" applyBorder="1" applyAlignment="1">
      <alignment horizontal="right"/>
    </xf>
    <xf numFmtId="44" fontId="5" fillId="19" borderId="21" xfId="0" applyNumberFormat="1" applyFont="1" applyFill="1" applyBorder="1" applyAlignment="1">
      <alignment horizontal="right"/>
    </xf>
    <xf numFmtId="0" fontId="5" fillId="0" borderId="0" xfId="0" applyFont="1" applyBorder="1"/>
    <xf numFmtId="0" fontId="10" fillId="0" borderId="0" xfId="0" applyFont="1" applyBorder="1" applyAlignment="1">
      <alignment horizontal="left" indent="1"/>
    </xf>
    <xf numFmtId="0" fontId="1" fillId="0" borderId="0" xfId="0" applyFont="1" applyBorder="1"/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44" fontId="25" fillId="0" borderId="21" xfId="0" applyNumberFormat="1" applyFont="1" applyBorder="1"/>
    <xf numFmtId="22" fontId="25" fillId="0" borderId="21" xfId="0" applyNumberFormat="1" applyFont="1" applyFill="1" applyBorder="1" applyAlignment="1">
      <alignment horizontal="left" vertical="top" wrapText="1"/>
    </xf>
    <xf numFmtId="0" fontId="39" fillId="0" borderId="0" xfId="0" applyFont="1" applyBorder="1" applyAlignment="1">
      <alignment horizontal="center"/>
    </xf>
    <xf numFmtId="0" fontId="39" fillId="0" borderId="0" xfId="0" applyFont="1" applyBorder="1"/>
    <xf numFmtId="0" fontId="25" fillId="0" borderId="0" xfId="0" applyFont="1" applyBorder="1"/>
    <xf numFmtId="164" fontId="25" fillId="0" borderId="1" xfId="0" applyNumberFormat="1" applyFont="1" applyBorder="1"/>
    <xf numFmtId="0" fontId="4" fillId="16" borderId="4" xfId="0" applyFont="1" applyFill="1" applyBorder="1" applyAlignment="1">
      <alignment horizontal="center"/>
    </xf>
    <xf numFmtId="164" fontId="4" fillId="16" borderId="1" xfId="0" applyNumberFormat="1" applyFont="1" applyFill="1" applyBorder="1"/>
    <xf numFmtId="0" fontId="4" fillId="15" borderId="4" xfId="0" applyFont="1" applyFill="1" applyBorder="1" applyAlignment="1">
      <alignment horizontal="center"/>
    </xf>
    <xf numFmtId="164" fontId="4" fillId="15" borderId="1" xfId="0" applyNumberFormat="1" applyFont="1" applyFill="1" applyBorder="1"/>
    <xf numFmtId="0" fontId="4" fillId="16" borderId="1" xfId="0" applyFont="1" applyFill="1" applyBorder="1"/>
    <xf numFmtId="164" fontId="25" fillId="16" borderId="1" xfId="0" applyNumberFormat="1" applyFont="1" applyFill="1" applyBorder="1"/>
    <xf numFmtId="0" fontId="4" fillId="15" borderId="1" xfId="0" applyFont="1" applyFill="1" applyBorder="1"/>
    <xf numFmtId="164" fontId="25" fillId="15" borderId="1" xfId="0" applyNumberFormat="1" applyFont="1" applyFill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/>
    <xf numFmtId="0" fontId="25" fillId="0" borderId="0" xfId="4" applyFont="1" applyFill="1" applyBorder="1" applyAlignment="1">
      <alignment horizontal="left" vertical="top"/>
    </xf>
    <xf numFmtId="164" fontId="4" fillId="18" borderId="1" xfId="0" applyNumberFormat="1" applyFont="1" applyFill="1" applyBorder="1" applyAlignment="1">
      <alignment horizontal="center"/>
    </xf>
    <xf numFmtId="0" fontId="4" fillId="18" borderId="1" xfId="0" applyFont="1" applyFill="1" applyBorder="1"/>
    <xf numFmtId="0" fontId="25" fillId="0" borderId="4" xfId="4" applyFont="1" applyBorder="1"/>
    <xf numFmtId="164" fontId="25" fillId="0" borderId="1" xfId="4" applyNumberFormat="1" applyFont="1" applyBorder="1"/>
    <xf numFmtId="0" fontId="25" fillId="0" borderId="0" xfId="4" applyFont="1" applyBorder="1"/>
    <xf numFmtId="0" fontId="4" fillId="0" borderId="1" xfId="0" applyFont="1" applyBorder="1" applyAlignment="1">
      <alignment horizontal="center" wrapText="1"/>
    </xf>
    <xf numFmtId="164" fontId="4" fillId="0" borderId="1" xfId="4" applyNumberFormat="1" applyFont="1" applyBorder="1"/>
    <xf numFmtId="0" fontId="41" fillId="0" borderId="0" xfId="0" applyFont="1"/>
    <xf numFmtId="0" fontId="43" fillId="10" borderId="21" xfId="0" applyFont="1" applyFill="1" applyBorder="1" applyAlignment="1">
      <alignment horizontal="center" vertical="center" wrapText="1"/>
    </xf>
    <xf numFmtId="0" fontId="44" fillId="0" borderId="21" xfId="0" applyFont="1" applyFill="1" applyBorder="1" applyAlignment="1">
      <alignment horizontal="left" vertical="top" wrapText="1" indent="1"/>
    </xf>
    <xf numFmtId="0" fontId="44" fillId="0" borderId="21" xfId="0" applyFont="1" applyFill="1" applyBorder="1" applyAlignment="1">
      <alignment vertical="top" wrapText="1"/>
    </xf>
    <xf numFmtId="0" fontId="44" fillId="0" borderId="21" xfId="0" applyFont="1" applyFill="1" applyBorder="1" applyAlignment="1">
      <alignment horizontal="right" vertical="top" wrapText="1" indent="1"/>
    </xf>
    <xf numFmtId="0" fontId="44" fillId="0" borderId="21" xfId="0" applyFont="1" applyFill="1" applyBorder="1" applyAlignment="1">
      <alignment horizontal="center"/>
    </xf>
    <xf numFmtId="0" fontId="44" fillId="0" borderId="21" xfId="0" applyFont="1" applyFill="1" applyBorder="1"/>
    <xf numFmtId="44" fontId="44" fillId="0" borderId="21" xfId="0" applyNumberFormat="1" applyFont="1" applyFill="1" applyBorder="1"/>
    <xf numFmtId="0" fontId="41" fillId="0" borderId="25" xfId="0" applyFont="1" applyBorder="1"/>
    <xf numFmtId="0" fontId="44" fillId="0" borderId="21" xfId="0" applyNumberFormat="1" applyFont="1" applyFill="1" applyBorder="1" applyAlignment="1">
      <alignment horizontal="right" vertical="top" wrapText="1" indent="1"/>
    </xf>
    <xf numFmtId="0" fontId="44" fillId="0" borderId="21" xfId="0" applyFont="1" applyFill="1" applyBorder="1" applyAlignment="1">
      <alignment horizontal="right" indent="1"/>
    </xf>
    <xf numFmtId="0" fontId="43" fillId="10" borderId="21" xfId="0" applyFont="1" applyFill="1" applyBorder="1" applyAlignment="1">
      <alignment horizontal="right" indent="1"/>
    </xf>
    <xf numFmtId="0" fontId="43" fillId="10" borderId="21" xfId="0" applyFont="1" applyFill="1" applyBorder="1"/>
    <xf numFmtId="44" fontId="43" fillId="10" borderId="21" xfId="0" applyNumberFormat="1" applyFont="1" applyFill="1" applyBorder="1"/>
    <xf numFmtId="44" fontId="43" fillId="19" borderId="21" xfId="0" applyNumberFormat="1" applyFont="1" applyFill="1" applyBorder="1"/>
    <xf numFmtId="0" fontId="40" fillId="0" borderId="0" xfId="0" applyFont="1" applyFill="1" applyBorder="1" applyAlignment="1">
      <alignment horizontal="left" vertical="top" wrapText="1" indent="1"/>
    </xf>
    <xf numFmtId="0" fontId="41" fillId="0" borderId="0" xfId="0" applyFont="1" applyBorder="1"/>
    <xf numFmtId="44" fontId="41" fillId="0" borderId="0" xfId="0" applyNumberFormat="1" applyFont="1"/>
    <xf numFmtId="0" fontId="44" fillId="0" borderId="0" xfId="0" applyFont="1"/>
    <xf numFmtId="0" fontId="44" fillId="0" borderId="0" xfId="0" applyFont="1" applyFill="1" applyBorder="1" applyAlignment="1">
      <alignment horizontal="left" vertical="top" wrapText="1" indent="1"/>
    </xf>
    <xf numFmtId="0" fontId="44" fillId="0" borderId="0" xfId="0" applyFont="1" applyBorder="1"/>
    <xf numFmtId="0" fontId="43" fillId="16" borderId="4" xfId="0" applyFont="1" applyFill="1" applyBorder="1" applyAlignment="1">
      <alignment horizontal="center"/>
    </xf>
    <xf numFmtId="164" fontId="43" fillId="16" borderId="1" xfId="0" applyNumberFormat="1" applyFont="1" applyFill="1" applyBorder="1"/>
    <xf numFmtId="0" fontId="43" fillId="15" borderId="4" xfId="0" applyFont="1" applyFill="1" applyBorder="1" applyAlignment="1">
      <alignment horizontal="center"/>
    </xf>
    <xf numFmtId="164" fontId="43" fillId="15" borderId="1" xfId="0" applyNumberFormat="1" applyFont="1" applyFill="1" applyBorder="1"/>
    <xf numFmtId="0" fontId="43" fillId="16" borderId="1" xfId="0" applyFont="1" applyFill="1" applyBorder="1"/>
    <xf numFmtId="164" fontId="44" fillId="16" borderId="1" xfId="0" applyNumberFormat="1" applyFont="1" applyFill="1" applyBorder="1"/>
    <xf numFmtId="0" fontId="43" fillId="15" borderId="1" xfId="0" applyFont="1" applyFill="1" applyBorder="1"/>
    <xf numFmtId="164" fontId="44" fillId="15" borderId="1" xfId="0" applyNumberFormat="1" applyFont="1" applyFill="1" applyBorder="1"/>
    <xf numFmtId="0" fontId="43" fillId="0" borderId="1" xfId="0" applyFont="1" applyBorder="1" applyAlignment="1">
      <alignment horizontal="center"/>
    </xf>
    <xf numFmtId="164" fontId="43" fillId="0" borderId="1" xfId="0" applyNumberFormat="1" applyFont="1" applyBorder="1"/>
    <xf numFmtId="0" fontId="44" fillId="0" borderId="0" xfId="0" applyFont="1" applyAlignment="1">
      <alignment vertical="center" wrapText="1"/>
    </xf>
    <xf numFmtId="0" fontId="44" fillId="0" borderId="4" xfId="0" applyFont="1" applyBorder="1" applyAlignment="1">
      <alignment vertical="center" wrapText="1"/>
    </xf>
    <xf numFmtId="164" fontId="44" fillId="0" borderId="1" xfId="0" applyNumberFormat="1" applyFont="1" applyBorder="1" applyAlignment="1">
      <alignment vertical="center" wrapText="1"/>
    </xf>
    <xf numFmtId="0" fontId="41" fillId="0" borderId="0" xfId="0" applyFont="1" applyAlignment="1">
      <alignment vertical="center" wrapText="1"/>
    </xf>
    <xf numFmtId="0" fontId="4" fillId="23" borderId="21" xfId="0" applyFont="1" applyFill="1" applyBorder="1" applyAlignment="1">
      <alignment horizontal="right" vertical="top" wrapText="1"/>
    </xf>
    <xf numFmtId="44" fontId="4" fillId="23" borderId="21" xfId="0" applyNumberFormat="1" applyFont="1" applyFill="1" applyBorder="1"/>
    <xf numFmtId="44" fontId="4" fillId="19" borderId="21" xfId="0" applyNumberFormat="1" applyFont="1" applyFill="1" applyBorder="1"/>
    <xf numFmtId="0" fontId="18" fillId="2" borderId="4" xfId="0" applyFont="1" applyFill="1" applyBorder="1" applyAlignment="1">
      <alignment horizontal="right" vertical="center"/>
    </xf>
    <xf numFmtId="0" fontId="18" fillId="2" borderId="13" xfId="0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right" vertical="center"/>
    </xf>
    <xf numFmtId="0" fontId="17" fillId="5" borderId="1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14" fontId="5" fillId="13" borderId="1" xfId="0" applyNumberFormat="1" applyFont="1" applyFill="1" applyBorder="1" applyAlignment="1">
      <alignment horizontal="center" vertical="center"/>
    </xf>
    <xf numFmtId="14" fontId="5" fillId="14" borderId="1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4" fillId="19" borderId="16" xfId="0" applyFont="1" applyFill="1" applyBorder="1" applyAlignment="1">
      <alignment horizontal="center" vertical="center"/>
    </xf>
    <xf numFmtId="0" fontId="14" fillId="19" borderId="19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5" fillId="15" borderId="4" xfId="0" applyFont="1" applyFill="1" applyBorder="1" applyAlignment="1">
      <alignment horizontal="center"/>
    </xf>
    <xf numFmtId="0" fontId="5" fillId="15" borderId="6" xfId="0" applyFont="1" applyFill="1" applyBorder="1" applyAlignment="1">
      <alignment horizontal="center"/>
    </xf>
    <xf numFmtId="0" fontId="1" fillId="10" borderId="18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34" fillId="0" borderId="27" xfId="0" applyFont="1" applyBorder="1" applyAlignment="1">
      <alignment horizontal="center"/>
    </xf>
    <xf numFmtId="0" fontId="4" fillId="10" borderId="24" xfId="0" applyFont="1" applyFill="1" applyBorder="1" applyAlignment="1">
      <alignment horizontal="center" vertical="top" wrapText="1"/>
    </xf>
    <xf numFmtId="0" fontId="4" fillId="10" borderId="23" xfId="0" applyFont="1" applyFill="1" applyBorder="1" applyAlignment="1">
      <alignment horizontal="center" vertical="top" wrapText="1"/>
    </xf>
    <xf numFmtId="0" fontId="4" fillId="10" borderId="22" xfId="0" applyFont="1" applyFill="1" applyBorder="1" applyAlignment="1">
      <alignment horizontal="center" vertical="top" wrapText="1"/>
    </xf>
    <xf numFmtId="0" fontId="1" fillId="16" borderId="4" xfId="0" applyFont="1" applyFill="1" applyBorder="1" applyAlignment="1">
      <alignment horizontal="center"/>
    </xf>
    <xf numFmtId="0" fontId="1" fillId="16" borderId="6" xfId="0" applyFont="1" applyFill="1" applyBorder="1" applyAlignment="1">
      <alignment horizontal="center"/>
    </xf>
    <xf numFmtId="0" fontId="5" fillId="16" borderId="4" xfId="0" applyFont="1" applyFill="1" applyBorder="1" applyAlignment="1">
      <alignment horizontal="center"/>
    </xf>
    <xf numFmtId="0" fontId="5" fillId="16" borderId="6" xfId="0" applyFont="1" applyFill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5" fillId="18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4" fillId="23" borderId="24" xfId="0" applyFont="1" applyFill="1" applyBorder="1" applyAlignment="1">
      <alignment horizontal="center" vertical="top" wrapText="1"/>
    </xf>
    <xf numFmtId="0" fontId="4" fillId="23" borderId="23" xfId="0" applyFont="1" applyFill="1" applyBorder="1" applyAlignment="1">
      <alignment horizontal="center" vertical="top" wrapText="1"/>
    </xf>
    <xf numFmtId="0" fontId="4" fillId="23" borderId="22" xfId="0" applyFont="1" applyFill="1" applyBorder="1" applyAlignment="1">
      <alignment horizontal="center" vertical="top" wrapText="1"/>
    </xf>
    <xf numFmtId="0" fontId="5" fillId="10" borderId="24" xfId="0" applyFont="1" applyFill="1" applyBorder="1" applyAlignment="1">
      <alignment horizontal="right"/>
    </xf>
    <xf numFmtId="0" fontId="5" fillId="10" borderId="23" xfId="0" applyFont="1" applyFill="1" applyBorder="1" applyAlignment="1">
      <alignment horizontal="right"/>
    </xf>
    <xf numFmtId="0" fontId="5" fillId="10" borderId="22" xfId="0" applyFont="1" applyFill="1" applyBorder="1" applyAlignment="1">
      <alignment horizontal="right"/>
    </xf>
    <xf numFmtId="0" fontId="9" fillId="10" borderId="18" xfId="0" applyFont="1" applyFill="1" applyBorder="1" applyAlignment="1">
      <alignment horizontal="center"/>
    </xf>
    <xf numFmtId="0" fontId="9" fillId="10" borderId="0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31" fillId="10" borderId="24" xfId="0" applyFont="1" applyFill="1" applyBorder="1" applyAlignment="1">
      <alignment horizontal="right"/>
    </xf>
    <xf numFmtId="0" fontId="31" fillId="10" borderId="23" xfId="0" applyFont="1" applyFill="1" applyBorder="1" applyAlignment="1">
      <alignment horizontal="right"/>
    </xf>
    <xf numFmtId="0" fontId="31" fillId="10" borderId="22" xfId="0" applyFont="1" applyFill="1" applyBorder="1" applyAlignment="1">
      <alignment horizontal="right"/>
    </xf>
    <xf numFmtId="0" fontId="4" fillId="16" borderId="4" xfId="0" applyFont="1" applyFill="1" applyBorder="1" applyAlignment="1">
      <alignment horizontal="center"/>
    </xf>
    <xf numFmtId="0" fontId="4" fillId="16" borderId="6" xfId="0" applyFont="1" applyFill="1" applyBorder="1" applyAlignment="1">
      <alignment horizontal="center"/>
    </xf>
    <xf numFmtId="0" fontId="4" fillId="15" borderId="4" xfId="0" applyFont="1" applyFill="1" applyBorder="1" applyAlignment="1">
      <alignment horizontal="center"/>
    </xf>
    <xf numFmtId="0" fontId="4" fillId="15" borderId="6" xfId="0" applyFont="1" applyFill="1" applyBorder="1" applyAlignment="1">
      <alignment horizontal="center"/>
    </xf>
    <xf numFmtId="0" fontId="43" fillId="16" borderId="4" xfId="0" applyFont="1" applyFill="1" applyBorder="1" applyAlignment="1">
      <alignment horizontal="center"/>
    </xf>
    <xf numFmtId="0" fontId="43" fillId="16" borderId="6" xfId="0" applyFont="1" applyFill="1" applyBorder="1" applyAlignment="1">
      <alignment horizontal="center"/>
    </xf>
    <xf numFmtId="0" fontId="43" fillId="15" borderId="4" xfId="0" applyFont="1" applyFill="1" applyBorder="1" applyAlignment="1">
      <alignment horizontal="center"/>
    </xf>
    <xf numFmtId="0" fontId="43" fillId="15" borderId="6" xfId="0" applyFont="1" applyFill="1" applyBorder="1" applyAlignment="1">
      <alignment horizontal="center"/>
    </xf>
    <xf numFmtId="0" fontId="40" fillId="10" borderId="18" xfId="0" applyFont="1" applyFill="1" applyBorder="1" applyAlignment="1">
      <alignment horizontal="center"/>
    </xf>
    <xf numFmtId="0" fontId="40" fillId="10" borderId="0" xfId="0" applyFont="1" applyFill="1" applyBorder="1" applyAlignment="1">
      <alignment horizontal="center"/>
    </xf>
    <xf numFmtId="0" fontId="43" fillId="10" borderId="24" xfId="0" applyFont="1" applyFill="1" applyBorder="1" applyAlignment="1">
      <alignment horizontal="right" vertical="top" wrapText="1"/>
    </xf>
    <xf numFmtId="0" fontId="43" fillId="10" borderId="23" xfId="0" applyFont="1" applyFill="1" applyBorder="1" applyAlignment="1">
      <alignment horizontal="right" vertical="top" wrapText="1"/>
    </xf>
    <xf numFmtId="0" fontId="43" fillId="10" borderId="22" xfId="0" applyFont="1" applyFill="1" applyBorder="1" applyAlignment="1">
      <alignment horizontal="right" vertical="top" wrapText="1"/>
    </xf>
    <xf numFmtId="0" fontId="42" fillId="0" borderId="27" xfId="0" applyFont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22" fillId="3" borderId="4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65" fontId="9" fillId="11" borderId="1" xfId="0" applyNumberFormat="1" applyFont="1" applyFill="1" applyBorder="1" applyAlignment="1">
      <alignment horizontal="center" vertical="center" wrapText="1"/>
    </xf>
  </cellXfs>
  <cellStyles count="5">
    <cellStyle name="Hipervínculo" xfId="2" builtinId="8"/>
    <cellStyle name="Moneda" xfId="1" builtinId="4"/>
    <cellStyle name="Moneda 2" xfId="3"/>
    <cellStyle name="Normal" xfId="0" builtinId="0"/>
    <cellStyle name="Normal 2" xfId="4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\ * #,##0.00_);_(&quot;$&quot;\ * \(#,##0.00\);_(&quot;$&quot;\ 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 &quot;$&quot;* #,##0.00_ ;_ &quot;$&quot;* \-#,##0.00_ ;_ &quot;$&quot;* &quot;-&quot;??_ ;_ @_ 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dd/mm/yyyy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 &quot;$&quot;* #,##0.00_ ;_ &quot;$&quot;* \-#,##0.00_ ;_ &quot;$&quot;* &quot;-&quot;??_ ;_ @_ 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0" formatCode="dd/mm/yyyy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510739</xdr:colOff>
      <xdr:row>0</xdr:row>
      <xdr:rowOff>156482</xdr:rowOff>
    </xdr:from>
    <xdr:to>
      <xdr:col>8</xdr:col>
      <xdr:colOff>643618</xdr:colOff>
      <xdr:row>7</xdr:row>
      <xdr:rowOff>95250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310" y="156482"/>
          <a:ext cx="7439915" cy="1081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800100</xdr:colOff>
      <xdr:row>0</xdr:row>
      <xdr:rowOff>142875</xdr:rowOff>
    </xdr:from>
    <xdr:to>
      <xdr:col>8</xdr:col>
      <xdr:colOff>371475</xdr:colOff>
      <xdr:row>7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42875"/>
          <a:ext cx="4181475" cy="1190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102809</xdr:colOff>
      <xdr:row>1</xdr:row>
      <xdr:rowOff>140608</xdr:rowOff>
    </xdr:from>
    <xdr:ext cx="1940495" cy="647700"/>
    <xdr:pic>
      <xdr:nvPicPr>
        <xdr:cNvPr id="2" name="Imagen 1">
          <a:extLst>
            <a:ext uri="{FF2B5EF4-FFF2-40B4-BE49-F238E27FC236}">
              <a16:creationId xmlns:a16="http://schemas.microsoft.com/office/drawing/2014/main" id="{FB2AF25A-23B2-411C-B310-01BB9F232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09" y="331108"/>
          <a:ext cx="194049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1210</xdr:colOff>
      <xdr:row>1</xdr:row>
      <xdr:rowOff>125186</xdr:rowOff>
    </xdr:from>
    <xdr:ext cx="1940495" cy="647700"/>
    <xdr:pic>
      <xdr:nvPicPr>
        <xdr:cNvPr id="3" name="Imagen 2">
          <a:extLst>
            <a:ext uri="{FF2B5EF4-FFF2-40B4-BE49-F238E27FC236}">
              <a16:creationId xmlns:a16="http://schemas.microsoft.com/office/drawing/2014/main" id="{05D9DB30-3721-4111-86A0-4AF6B5AD4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5210" y="315686"/>
          <a:ext cx="194049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47625</xdr:rowOff>
    </xdr:from>
    <xdr:ext cx="1938129" cy="75776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83"/>
        <a:stretch/>
      </xdr:blipFill>
      <xdr:spPr bwMode="auto">
        <a:xfrm>
          <a:off x="66675" y="47625"/>
          <a:ext cx="1938129" cy="757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178599</xdr:colOff>
      <xdr:row>0</xdr:row>
      <xdr:rowOff>57678</xdr:rowOff>
    </xdr:from>
    <xdr:ext cx="1939187" cy="757768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83"/>
        <a:stretch/>
      </xdr:blipFill>
      <xdr:spPr bwMode="auto">
        <a:xfrm>
          <a:off x="11596693" y="57678"/>
          <a:ext cx="1939187" cy="757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Tabla1442" displayName="Tabla1442" ref="A3:J205" totalsRowShown="0" headerRowDxfId="29" dataDxfId="27" headerRowBorderDxfId="28" tableBorderDxfId="26" totalsRowBorderDxfId="25" dataCellStyle="Moneda 2">
  <autoFilter ref="A3:J205"/>
  <sortState ref="A4:J311">
    <sortCondition ref="A4"/>
  </sortState>
  <tableColumns count="10">
    <tableColumn id="1" name="FECHA" dataDxfId="24"/>
    <tableColumn id="2" name="CLUB" dataDxfId="23"/>
    <tableColumn id="3" name="CANT." dataDxfId="22"/>
    <tableColumn id="4" name="PRECIO UNITARIO" dataDxfId="21" dataCellStyle="Moneda 2"/>
    <tableColumn id="5" name="VALOR A PAGAR" dataDxfId="20" dataCellStyle="Moneda 2">
      <calculatedColumnFormula>C4*Tabla1442[[#This Row],[PRECIO UNITARIO]]</calculatedColumnFormula>
    </tableColumn>
    <tableColumn id="6" name="EFECTIVO" dataDxfId="19" dataCellStyle="Moneda 2"/>
    <tableColumn id="7" name="TRANSFERENCIA" dataDxfId="18" dataCellStyle="Hipervínculo"/>
    <tableColumn id="8" name="VALOR CANCELADO" dataDxfId="17" dataCellStyle="Moneda 2">
      <calculatedColumnFormula>F4+G4</calculatedColumnFormula>
    </tableColumn>
    <tableColumn id="9" name="ESTADO" dataDxfId="16" dataCellStyle="Moneda 2">
      <calculatedColumnFormula>IF((E4=H4),"CANCELADO","SALDO PENDIENTE")</calculatedColumnFormula>
    </tableColumn>
    <tableColumn id="10" name="SALDO" dataDxfId="15" dataCellStyle="Moneda 2">
      <calculatedColumnFormula>Tabla1442[[#This Row],[VALOR A PAGAR]]-Tabla1442[[#This Row],[VALOR CANCELADO]]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4" name="Tabla1425" displayName="Tabla1425" ref="A3:J114" totalsRowShown="0" headerRowDxfId="14" dataDxfId="12" headerRowBorderDxfId="13" tableBorderDxfId="11" totalsRowBorderDxfId="10" dataCellStyle="Moneda 2">
  <autoFilter ref="A3:J114"/>
  <sortState ref="A4:J114">
    <sortCondition ref="A3:A114"/>
  </sortState>
  <tableColumns count="10">
    <tableColumn id="1" name="FECHA" dataDxfId="9"/>
    <tableColumn id="2" name="CLUB" dataDxfId="8"/>
    <tableColumn id="3" name="CANT." dataDxfId="7"/>
    <tableColumn id="4" name="PRECIO UNITARIO" dataDxfId="6" dataCellStyle="Moneda 2"/>
    <tableColumn id="5" name="VALOR A PAGAR" dataDxfId="5" dataCellStyle="Moneda 2">
      <calculatedColumnFormula>Tabla1425[[#This Row],[CANT.]]*Tabla1425[[#This Row],[PRECIO UNITARIO]]</calculatedColumnFormula>
    </tableColumn>
    <tableColumn id="6" name="EFECTIVO" dataDxfId="4" dataCellStyle="Moneda 2"/>
    <tableColumn id="7" name="TRANSFERENCIA" dataDxfId="3" dataCellStyle="Hipervínculo"/>
    <tableColumn id="8" name="VALOR CANCELADO" dataDxfId="2" dataCellStyle="Moneda 2">
      <calculatedColumnFormula>Tabla1425[[#This Row],[EFECTIVO]]+Tabla1425[[#This Row],[TRANSFERENCIA]]</calculatedColumnFormula>
    </tableColumn>
    <tableColumn id="9" name="ESTADO" dataDxfId="1" dataCellStyle="Moneda 2">
      <calculatedColumnFormula>IF((E4=H4),"CANCELADO","SALDO PENDIENTE")</calculatedColumnFormula>
    </tableColumn>
    <tableColumn id="12" name="SALDO" dataDxfId="0" dataCellStyle="Moneda 2">
      <calculatedColumnFormula>Tabla1425[[#This Row],[VALOR A PAGAR]]-Tabla1425[[#This Row],[VALOR CANCELADO]]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B6:H25"/>
  <sheetViews>
    <sheetView topLeftCell="A19" zoomScale="80" zoomScaleNormal="80" workbookViewId="0">
      <selection activeCell="D11" sqref="D11"/>
    </sheetView>
  </sheetViews>
  <sheetFormatPr baseColWidth="10" defaultRowHeight="15"/>
  <cols>
    <col min="1" max="1" width="5" customWidth="1"/>
    <col min="2" max="2" width="62.7109375" customWidth="1"/>
    <col min="3" max="3" width="54.85546875" customWidth="1"/>
    <col min="4" max="4" width="21.140625" customWidth="1"/>
    <col min="5" max="5" width="19.5703125" customWidth="1"/>
    <col min="6" max="6" width="23.140625" bestFit="1" customWidth="1"/>
    <col min="7" max="7" width="25.85546875" bestFit="1" customWidth="1"/>
    <col min="8" max="8" width="12" bestFit="1" customWidth="1"/>
  </cols>
  <sheetData>
    <row r="6" spans="2:8" ht="39" customHeight="1">
      <c r="B6" s="462" t="s">
        <v>1651</v>
      </c>
      <c r="C6" s="462"/>
      <c r="D6" s="462"/>
      <c r="E6" s="462"/>
      <c r="F6" s="462"/>
      <c r="G6" s="462"/>
    </row>
    <row r="7" spans="2:8" ht="39" customHeight="1">
      <c r="B7" s="115" t="s">
        <v>6</v>
      </c>
      <c r="C7" s="115" t="s">
        <v>8</v>
      </c>
      <c r="D7" s="115" t="s">
        <v>1</v>
      </c>
      <c r="E7" s="115" t="s">
        <v>2</v>
      </c>
      <c r="F7" s="115" t="s">
        <v>1248</v>
      </c>
      <c r="G7" s="115" t="s">
        <v>411</v>
      </c>
      <c r="H7" s="7"/>
    </row>
    <row r="8" spans="2:8" ht="39" customHeight="1">
      <c r="B8" s="251" t="s">
        <v>1638</v>
      </c>
      <c r="C8" s="14"/>
      <c r="D8" s="21">
        <v>0</v>
      </c>
      <c r="E8" s="21">
        <f>'AFILIACIONES Y PERMISOS 2024'!G130</f>
        <v>70</v>
      </c>
      <c r="F8" s="175">
        <f>SUM(E8:E8)</f>
        <v>70</v>
      </c>
      <c r="G8" s="21">
        <f>SUM(E8:E8)</f>
        <v>70</v>
      </c>
      <c r="H8" s="7"/>
    </row>
    <row r="9" spans="2:8" ht="39" customHeight="1">
      <c r="B9" s="251" t="s">
        <v>1639</v>
      </c>
      <c r="C9" s="14"/>
      <c r="D9" s="21">
        <f>'AFILIACIONES Y PERMISOS 2025'!H141</f>
        <v>340</v>
      </c>
      <c r="E9" s="21">
        <f>'AFILIACIONES Y PERMISOS 2025'!G139-'AFILIACIONES Y PERMISOS 2025'!H141</f>
        <v>2970</v>
      </c>
      <c r="F9" s="175">
        <f>SUM(D9:E9)</f>
        <v>3310</v>
      </c>
      <c r="G9" s="21">
        <f>SUM(D9:E9)</f>
        <v>3310</v>
      </c>
      <c r="H9" s="7"/>
    </row>
    <row r="10" spans="2:8" ht="39" customHeight="1">
      <c r="B10" s="117" t="s">
        <v>1640</v>
      </c>
      <c r="C10" s="14"/>
      <c r="D10" s="21">
        <f>'GAL''S 2025 '!F206</f>
        <v>602</v>
      </c>
      <c r="E10" s="21">
        <f>'GAL''S 2025 '!G206</f>
        <v>5662</v>
      </c>
      <c r="F10" s="175">
        <f>D10+E10</f>
        <v>6264</v>
      </c>
      <c r="G10" s="302">
        <f>SUM(D10:E10)</f>
        <v>6264</v>
      </c>
      <c r="H10" s="7"/>
    </row>
    <row r="11" spans="2:8" ht="39" customHeight="1">
      <c r="B11" s="117" t="s">
        <v>1649</v>
      </c>
      <c r="C11" s="14"/>
      <c r="D11" s="21">
        <f>'CERTIFICADOS DE ASCENSO 2025'!C120</f>
        <v>886</v>
      </c>
      <c r="E11" s="21">
        <f>'CERTIFICADOS DE ASCENSO 2025'!C121</f>
        <v>4001.5</v>
      </c>
      <c r="F11" s="175">
        <f>D11+E11</f>
        <v>4887.5</v>
      </c>
      <c r="G11" s="21">
        <f t="shared" ref="G11" si="0">SUM(D11:E11)</f>
        <v>4887.5</v>
      </c>
      <c r="H11" s="7"/>
    </row>
    <row r="12" spans="2:8" ht="42.75" customHeight="1">
      <c r="B12" s="467" t="s">
        <v>1641</v>
      </c>
      <c r="C12" s="103" t="s">
        <v>1575</v>
      </c>
      <c r="D12" s="176">
        <f>'FESTIVAL Y SELECTIVO JUNIOR'!C41+'FESTIVAL Y SELECTIVO JUNIOR'!C43</f>
        <v>1626</v>
      </c>
      <c r="E12" s="176">
        <f>'FESTIVAL Y SELECTIVO JUNIOR'!C42</f>
        <v>1235</v>
      </c>
      <c r="F12" s="175">
        <f>D12+E12</f>
        <v>2861</v>
      </c>
      <c r="G12" s="39">
        <f>INGRESOS!F12-'FESTIVAL Y SELECTIVO JUNIOR'!C64</f>
        <v>1269.8499999999999</v>
      </c>
      <c r="H12" s="7"/>
    </row>
    <row r="13" spans="2:8" ht="42.75" customHeight="1">
      <c r="B13" s="467"/>
      <c r="C13" s="38" t="s">
        <v>1357</v>
      </c>
      <c r="D13" s="176">
        <f>'OPEN DE LA FAMILIA'!C26+'OPEN DE LA FAMILIA'!C28</f>
        <v>340</v>
      </c>
      <c r="E13" s="176">
        <f>'OPEN DE LA FAMILIA'!C27</f>
        <v>1110</v>
      </c>
      <c r="F13" s="176">
        <f>SUM(D13:E13)</f>
        <v>1450</v>
      </c>
      <c r="G13" s="39">
        <f>F13-'OPEN DE LA FAMILIA'!C43</f>
        <v>788</v>
      </c>
      <c r="H13" s="7"/>
    </row>
    <row r="14" spans="2:8" ht="42.75" customHeight="1">
      <c r="B14" s="467"/>
      <c r="C14" s="38" t="s">
        <v>1557</v>
      </c>
      <c r="D14" s="176">
        <f>'CAMPEONATO ESCOLAR - COLEGIAL'!C108+'CAMPEONATO ESCOLAR - COLEGIAL'!C110</f>
        <v>2298.5</v>
      </c>
      <c r="E14" s="176">
        <f>'CAMPEONATO ESCOLAR - COLEGIAL'!C109</f>
        <v>8101.5</v>
      </c>
      <c r="F14" s="176">
        <f>SUM(D14:E14)</f>
        <v>10400</v>
      </c>
      <c r="G14" s="39">
        <f>F14-'CAMPEONATO ESCOLAR - COLEGIAL'!C142</f>
        <v>5189.88</v>
      </c>
      <c r="H14" s="271"/>
    </row>
    <row r="15" spans="2:8" ht="42.75" customHeight="1">
      <c r="B15" s="467"/>
      <c r="C15" s="235" t="s">
        <v>1558</v>
      </c>
      <c r="D15" s="21">
        <v>0</v>
      </c>
      <c r="E15" s="21">
        <f>'II OPEN INT NOV AVA POOM'!C67</f>
        <v>14185</v>
      </c>
      <c r="F15" s="176">
        <f>SUM(D15:E15)</f>
        <v>14185</v>
      </c>
      <c r="G15" s="21">
        <f>F15-'II OPEN INT NOV AVA POOM'!C98</f>
        <v>6074.97</v>
      </c>
      <c r="H15" s="7"/>
    </row>
    <row r="16" spans="2:8" ht="42.75" customHeight="1">
      <c r="B16" s="467"/>
      <c r="C16" s="235" t="s">
        <v>1356</v>
      </c>
      <c r="D16" s="21">
        <f>'ACTUALIZACIÓN DE ARBITRAJE'!C196</f>
        <v>892.5</v>
      </c>
      <c r="E16" s="21">
        <f>'ACTUALIZACIÓN DE ARBITRAJE'!C197</f>
        <v>1725</v>
      </c>
      <c r="F16" s="175">
        <f>D16+E16</f>
        <v>2617.5</v>
      </c>
      <c r="G16" s="21">
        <f>F16-'ACTUALIZACIÓN DE ARBITRAJE'!C214</f>
        <v>1626.86</v>
      </c>
      <c r="H16" s="7"/>
    </row>
    <row r="17" spans="2:8" ht="42.75" customHeight="1">
      <c r="B17" s="468"/>
      <c r="C17" s="22" t="s">
        <v>1247</v>
      </c>
      <c r="D17" s="21">
        <f>'HANMADANG - OPEN CLASIFICADOS'!C23+'HANMADANG - OPEN CLASIFICADOS'!C25</f>
        <v>472</v>
      </c>
      <c r="E17" s="21">
        <f>'HANMADANG - OPEN CLASIFICADOS'!C24</f>
        <v>858</v>
      </c>
      <c r="F17" s="175">
        <f>D17+E17</f>
        <v>1330</v>
      </c>
      <c r="G17" s="21">
        <f>F17-'HANMADANG - OPEN CLASIFICADOS'!C47</f>
        <v>179.04999999999995</v>
      </c>
      <c r="H17" s="7"/>
    </row>
    <row r="18" spans="2:8" ht="39" customHeight="1">
      <c r="B18" s="287" t="s">
        <v>4</v>
      </c>
      <c r="C18" s="38" t="s">
        <v>7</v>
      </c>
      <c r="D18" s="39">
        <v>0</v>
      </c>
      <c r="E18" s="39">
        <v>0</v>
      </c>
      <c r="F18" s="39">
        <v>4656.25</v>
      </c>
      <c r="G18" s="39">
        <v>4656.25</v>
      </c>
      <c r="H18" s="126"/>
    </row>
    <row r="19" spans="2:8" ht="39" customHeight="1">
      <c r="B19" s="466" t="s">
        <v>661</v>
      </c>
      <c r="C19" s="38" t="s">
        <v>1582</v>
      </c>
      <c r="D19" s="39">
        <v>0</v>
      </c>
      <c r="E19" s="21">
        <v>0</v>
      </c>
      <c r="F19" s="39">
        <v>100</v>
      </c>
      <c r="G19" s="39">
        <v>100</v>
      </c>
      <c r="H19" s="126"/>
    </row>
    <row r="20" spans="2:8" ht="39" customHeight="1">
      <c r="B20" s="467"/>
      <c r="C20" s="38" t="s">
        <v>1581</v>
      </c>
      <c r="D20" s="39">
        <v>0</v>
      </c>
      <c r="E20" s="21">
        <v>0</v>
      </c>
      <c r="F20" s="39">
        <v>100</v>
      </c>
      <c r="G20" s="39">
        <v>100</v>
      </c>
      <c r="H20" s="126"/>
    </row>
    <row r="21" spans="2:8" ht="39" customHeight="1">
      <c r="B21" s="467"/>
      <c r="C21" s="38" t="s">
        <v>1583</v>
      </c>
      <c r="D21" s="39">
        <v>0</v>
      </c>
      <c r="E21" s="21">
        <v>0</v>
      </c>
      <c r="F21" s="39">
        <v>100</v>
      </c>
      <c r="G21" s="39">
        <v>100</v>
      </c>
      <c r="H21" s="126"/>
    </row>
    <row r="22" spans="2:8" ht="39" customHeight="1">
      <c r="B22" s="463" t="s">
        <v>5</v>
      </c>
      <c r="C22" s="235" t="s">
        <v>749</v>
      </c>
      <c r="D22" s="186">
        <v>0</v>
      </c>
      <c r="E22" s="21">
        <v>0</v>
      </c>
      <c r="F22" s="21">
        <v>20</v>
      </c>
      <c r="G22" s="21">
        <v>20</v>
      </c>
    </row>
    <row r="23" spans="2:8" ht="39" customHeight="1">
      <c r="B23" s="464"/>
      <c r="C23" s="235" t="s">
        <v>883</v>
      </c>
      <c r="D23" s="119" t="s">
        <v>437</v>
      </c>
      <c r="E23" s="21">
        <v>40</v>
      </c>
      <c r="F23" s="21">
        <v>40</v>
      </c>
      <c r="G23" s="21">
        <f>E23</f>
        <v>40</v>
      </c>
      <c r="H23" s="7"/>
    </row>
    <row r="24" spans="2:8" ht="39" customHeight="1">
      <c r="B24" s="465"/>
      <c r="C24" s="235" t="s">
        <v>1246</v>
      </c>
      <c r="D24" s="119" t="s">
        <v>437</v>
      </c>
      <c r="E24" s="21">
        <v>30</v>
      </c>
      <c r="F24" s="21">
        <v>40</v>
      </c>
      <c r="G24" s="21">
        <f>E24</f>
        <v>30</v>
      </c>
      <c r="H24" s="7"/>
    </row>
    <row r="25" spans="2:8" ht="27.6" customHeight="1">
      <c r="B25" s="459" t="s">
        <v>3</v>
      </c>
      <c r="C25" s="460"/>
      <c r="D25" s="460"/>
      <c r="E25" s="460"/>
      <c r="F25" s="461"/>
      <c r="G25" s="116">
        <f>SUM(G8:G24)</f>
        <v>34706.36</v>
      </c>
    </row>
  </sheetData>
  <mergeCells count="5">
    <mergeCell ref="B25:F25"/>
    <mergeCell ref="B6:G6"/>
    <mergeCell ref="B22:B24"/>
    <mergeCell ref="B19:B21"/>
    <mergeCell ref="B12:B17"/>
  </mergeCells>
  <pageMargins left="0.7" right="0.7" top="0.75" bottom="0.75" header="0.3" footer="0.3"/>
  <pageSetup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8"/>
  <sheetViews>
    <sheetView topLeftCell="A153" zoomScale="70" zoomScaleNormal="70" workbookViewId="0">
      <selection activeCell="C17" sqref="C17"/>
    </sheetView>
  </sheetViews>
  <sheetFormatPr baseColWidth="10" defaultRowHeight="15"/>
  <cols>
    <col min="1" max="1" width="6" style="11" customWidth="1"/>
    <col min="2" max="2" width="47.42578125" style="11" bestFit="1" customWidth="1"/>
    <col min="3" max="3" width="24.7109375" style="11" bestFit="1" customWidth="1"/>
    <col min="4" max="4" width="28.85546875" style="11" customWidth="1"/>
    <col min="5" max="6" width="15.42578125" style="11" customWidth="1"/>
    <col min="7" max="7" width="14.85546875" style="11" customWidth="1"/>
    <col min="8" max="8" width="15.42578125" style="11" customWidth="1"/>
    <col min="9" max="16384" width="11.42578125" style="11"/>
  </cols>
  <sheetData>
    <row r="1" spans="1:7">
      <c r="A1" s="509" t="s">
        <v>424</v>
      </c>
      <c r="B1" s="510"/>
      <c r="C1" s="510"/>
      <c r="D1" s="510"/>
      <c r="E1" s="510"/>
      <c r="F1" s="510"/>
      <c r="G1" s="510"/>
    </row>
    <row r="2" spans="1:7">
      <c r="A2" s="509" t="s">
        <v>1229</v>
      </c>
      <c r="B2" s="510"/>
      <c r="C2" s="510"/>
      <c r="D2" s="510"/>
      <c r="E2" s="510"/>
      <c r="F2" s="510"/>
      <c r="G2" s="510"/>
    </row>
    <row r="3" spans="1:7">
      <c r="A3" s="509" t="s">
        <v>1228</v>
      </c>
      <c r="B3" s="510"/>
      <c r="C3" s="510"/>
      <c r="D3" s="510"/>
      <c r="E3" s="510"/>
      <c r="F3" s="510"/>
      <c r="G3" s="510"/>
    </row>
    <row r="4" spans="1:7">
      <c r="A4" s="512"/>
      <c r="B4" s="512"/>
      <c r="C4" s="512"/>
      <c r="D4" s="512"/>
      <c r="E4" s="512"/>
      <c r="F4" s="512"/>
      <c r="G4" s="512"/>
    </row>
    <row r="5" spans="1:7" ht="25.5" customHeight="1">
      <c r="A5" s="396" t="s">
        <v>286</v>
      </c>
      <c r="B5" s="396" t="s">
        <v>1227</v>
      </c>
      <c r="C5" s="396" t="s">
        <v>46</v>
      </c>
      <c r="D5" s="396" t="s">
        <v>1226</v>
      </c>
      <c r="E5" s="396" t="s">
        <v>1024</v>
      </c>
      <c r="F5" s="396" t="s">
        <v>1023</v>
      </c>
      <c r="G5" s="396" t="s">
        <v>1225</v>
      </c>
    </row>
    <row r="6" spans="1:7" s="254" customFormat="1" ht="14.25">
      <c r="A6" s="255">
        <v>1</v>
      </c>
      <c r="B6" s="256" t="s">
        <v>1224</v>
      </c>
      <c r="C6" s="256" t="s">
        <v>348</v>
      </c>
      <c r="D6" s="256" t="s">
        <v>641</v>
      </c>
      <c r="E6" s="257">
        <v>15</v>
      </c>
      <c r="F6" s="257">
        <v>0</v>
      </c>
      <c r="G6" s="258" t="s">
        <v>136</v>
      </c>
    </row>
    <row r="7" spans="1:7" s="254" customFormat="1" ht="14.25">
      <c r="A7" s="255">
        <v>2</v>
      </c>
      <c r="B7" s="256" t="s">
        <v>1223</v>
      </c>
      <c r="C7" s="256" t="s">
        <v>348</v>
      </c>
      <c r="D7" s="256" t="s">
        <v>641</v>
      </c>
      <c r="E7" s="257">
        <v>0</v>
      </c>
      <c r="F7" s="257">
        <v>15</v>
      </c>
      <c r="G7" s="258" t="s">
        <v>136</v>
      </c>
    </row>
    <row r="8" spans="1:7" s="254" customFormat="1" ht="14.25">
      <c r="A8" s="255">
        <v>3</v>
      </c>
      <c r="B8" s="256" t="s">
        <v>1222</v>
      </c>
      <c r="C8" s="256" t="s">
        <v>348</v>
      </c>
      <c r="D8" s="256" t="s">
        <v>642</v>
      </c>
      <c r="E8" s="257">
        <v>15</v>
      </c>
      <c r="F8" s="257">
        <v>0</v>
      </c>
      <c r="G8" s="258" t="s">
        <v>136</v>
      </c>
    </row>
    <row r="9" spans="1:7" s="254" customFormat="1" ht="14.25">
      <c r="A9" s="255">
        <v>4</v>
      </c>
      <c r="B9" s="256" t="s">
        <v>1221</v>
      </c>
      <c r="C9" s="256" t="s">
        <v>348</v>
      </c>
      <c r="D9" s="256" t="s">
        <v>644</v>
      </c>
      <c r="E9" s="257">
        <v>0</v>
      </c>
      <c r="F9" s="257">
        <v>15</v>
      </c>
      <c r="G9" s="258" t="s">
        <v>136</v>
      </c>
    </row>
    <row r="10" spans="1:7" s="254" customFormat="1" ht="14.25">
      <c r="A10" s="255">
        <v>5</v>
      </c>
      <c r="B10" s="256" t="s">
        <v>1220</v>
      </c>
      <c r="C10" s="256" t="s">
        <v>344</v>
      </c>
      <c r="D10" s="256" t="s">
        <v>659</v>
      </c>
      <c r="E10" s="257">
        <v>15</v>
      </c>
      <c r="F10" s="257">
        <v>0</v>
      </c>
      <c r="G10" s="258" t="s">
        <v>136</v>
      </c>
    </row>
    <row r="11" spans="1:7">
      <c r="A11" s="317">
        <v>6</v>
      </c>
      <c r="B11" s="318" t="s">
        <v>1219</v>
      </c>
      <c r="C11" s="318" t="s">
        <v>1218</v>
      </c>
      <c r="D11" s="318" t="s">
        <v>641</v>
      </c>
      <c r="E11" s="397">
        <v>0</v>
      </c>
      <c r="F11" s="397">
        <v>0</v>
      </c>
      <c r="G11" s="398" t="s">
        <v>135</v>
      </c>
    </row>
    <row r="12" spans="1:7" s="254" customFormat="1" ht="14.25">
      <c r="A12" s="255">
        <v>7</v>
      </c>
      <c r="B12" s="256" t="s">
        <v>1217</v>
      </c>
      <c r="C12" s="256" t="s">
        <v>1212</v>
      </c>
      <c r="D12" s="256" t="s">
        <v>659</v>
      </c>
      <c r="E12" s="257">
        <v>0</v>
      </c>
      <c r="F12" s="257">
        <v>15</v>
      </c>
      <c r="G12" s="258" t="s">
        <v>136</v>
      </c>
    </row>
    <row r="13" spans="1:7" s="254" customFormat="1" ht="14.25">
      <c r="A13" s="255">
        <v>8</v>
      </c>
      <c r="B13" s="256" t="s">
        <v>1216</v>
      </c>
      <c r="C13" s="256" t="s">
        <v>1212</v>
      </c>
      <c r="D13" s="256" t="s">
        <v>659</v>
      </c>
      <c r="E13" s="257">
        <v>15</v>
      </c>
      <c r="F13" s="257">
        <v>0</v>
      </c>
      <c r="G13" s="258" t="s">
        <v>136</v>
      </c>
    </row>
    <row r="14" spans="1:7">
      <c r="A14" s="317">
        <v>9</v>
      </c>
      <c r="B14" s="318" t="s">
        <v>1215</v>
      </c>
      <c r="C14" s="318" t="s">
        <v>1212</v>
      </c>
      <c r="D14" s="318" t="s">
        <v>659</v>
      </c>
      <c r="E14" s="397">
        <v>0</v>
      </c>
      <c r="F14" s="397">
        <v>0</v>
      </c>
      <c r="G14" s="398" t="s">
        <v>135</v>
      </c>
    </row>
    <row r="15" spans="1:7" s="254" customFormat="1" ht="14.25">
      <c r="A15" s="255">
        <v>10</v>
      </c>
      <c r="B15" s="256" t="s">
        <v>1214</v>
      </c>
      <c r="C15" s="256" t="s">
        <v>1212</v>
      </c>
      <c r="D15" s="256" t="s">
        <v>659</v>
      </c>
      <c r="E15" s="257">
        <v>0</v>
      </c>
      <c r="F15" s="257">
        <v>0</v>
      </c>
      <c r="G15" s="258" t="s">
        <v>650</v>
      </c>
    </row>
    <row r="16" spans="1:7" s="254" customFormat="1" ht="14.25">
      <c r="A16" s="255">
        <v>11</v>
      </c>
      <c r="B16" s="259" t="s">
        <v>1213</v>
      </c>
      <c r="C16" s="256" t="s">
        <v>1212</v>
      </c>
      <c r="D16" s="259" t="s">
        <v>659</v>
      </c>
      <c r="E16" s="257">
        <v>0</v>
      </c>
      <c r="F16" s="257">
        <v>15</v>
      </c>
      <c r="G16" s="258" t="s">
        <v>136</v>
      </c>
    </row>
    <row r="17" spans="1:9" s="254" customFormat="1" ht="14.25">
      <c r="A17" s="255">
        <v>12</v>
      </c>
      <c r="B17" s="256" t="s">
        <v>1211</v>
      </c>
      <c r="C17" s="256" t="s">
        <v>1202</v>
      </c>
      <c r="D17" s="256" t="s">
        <v>644</v>
      </c>
      <c r="E17" s="257">
        <v>15</v>
      </c>
      <c r="F17" s="257">
        <v>0</v>
      </c>
      <c r="G17" s="258" t="s">
        <v>136</v>
      </c>
    </row>
    <row r="18" spans="1:9" s="254" customFormat="1" ht="14.25">
      <c r="A18" s="255">
        <v>13</v>
      </c>
      <c r="B18" s="256" t="s">
        <v>1210</v>
      </c>
      <c r="C18" s="256" t="s">
        <v>1202</v>
      </c>
      <c r="D18" s="256" t="s">
        <v>644</v>
      </c>
      <c r="E18" s="257">
        <v>15</v>
      </c>
      <c r="F18" s="257">
        <v>0</v>
      </c>
      <c r="G18" s="258" t="s">
        <v>136</v>
      </c>
      <c r="I18" s="260"/>
    </row>
    <row r="19" spans="1:9" s="254" customFormat="1" ht="14.25">
      <c r="A19" s="255">
        <v>14</v>
      </c>
      <c r="B19" s="256" t="s">
        <v>1209</v>
      </c>
      <c r="C19" s="256" t="s">
        <v>1202</v>
      </c>
      <c r="D19" s="256" t="s">
        <v>644</v>
      </c>
      <c r="E19" s="257">
        <v>15</v>
      </c>
      <c r="F19" s="257">
        <v>0</v>
      </c>
      <c r="G19" s="258" t="s">
        <v>136</v>
      </c>
    </row>
    <row r="20" spans="1:9" s="254" customFormat="1" ht="14.25">
      <c r="A20" s="255">
        <v>15</v>
      </c>
      <c r="B20" s="256" t="s">
        <v>1208</v>
      </c>
      <c r="C20" s="256" t="s">
        <v>1202</v>
      </c>
      <c r="D20" s="256" t="s">
        <v>644</v>
      </c>
      <c r="E20" s="257">
        <v>15</v>
      </c>
      <c r="F20" s="257">
        <v>0</v>
      </c>
      <c r="G20" s="258" t="s">
        <v>136</v>
      </c>
    </row>
    <row r="21" spans="1:9" s="254" customFormat="1" ht="14.25">
      <c r="A21" s="255">
        <v>16</v>
      </c>
      <c r="B21" s="256" t="s">
        <v>1207</v>
      </c>
      <c r="C21" s="256" t="s">
        <v>1202</v>
      </c>
      <c r="D21" s="256" t="s">
        <v>644</v>
      </c>
      <c r="E21" s="257">
        <v>15</v>
      </c>
      <c r="F21" s="257">
        <v>0</v>
      </c>
      <c r="G21" s="258" t="s">
        <v>136</v>
      </c>
    </row>
    <row r="22" spans="1:9" s="254" customFormat="1" ht="14.25">
      <c r="A22" s="255">
        <v>17</v>
      </c>
      <c r="B22" s="256" t="s">
        <v>1206</v>
      </c>
      <c r="C22" s="256" t="s">
        <v>1202</v>
      </c>
      <c r="D22" s="256" t="s">
        <v>644</v>
      </c>
      <c r="E22" s="257">
        <v>15</v>
      </c>
      <c r="F22" s="257">
        <v>0</v>
      </c>
      <c r="G22" s="258" t="s">
        <v>136</v>
      </c>
    </row>
    <row r="23" spans="1:9" s="254" customFormat="1" ht="14.25">
      <c r="A23" s="255">
        <v>18</v>
      </c>
      <c r="B23" s="256" t="s">
        <v>1205</v>
      </c>
      <c r="C23" s="256" t="s">
        <v>1202</v>
      </c>
      <c r="D23" s="256" t="s">
        <v>644</v>
      </c>
      <c r="E23" s="257">
        <v>15</v>
      </c>
      <c r="F23" s="257">
        <v>0</v>
      </c>
      <c r="G23" s="258" t="s">
        <v>136</v>
      </c>
    </row>
    <row r="24" spans="1:9" s="254" customFormat="1" ht="14.25">
      <c r="A24" s="255">
        <v>19</v>
      </c>
      <c r="B24" s="256" t="s">
        <v>1204</v>
      </c>
      <c r="C24" s="256" t="s">
        <v>1202</v>
      </c>
      <c r="D24" s="256" t="s">
        <v>644</v>
      </c>
      <c r="E24" s="257">
        <v>15</v>
      </c>
      <c r="F24" s="257">
        <v>0</v>
      </c>
      <c r="G24" s="258" t="s">
        <v>136</v>
      </c>
    </row>
    <row r="25" spans="1:9" s="254" customFormat="1" ht="14.25">
      <c r="A25" s="255">
        <v>20</v>
      </c>
      <c r="B25" s="256" t="s">
        <v>451</v>
      </c>
      <c r="C25" s="256" t="s">
        <v>1202</v>
      </c>
      <c r="D25" s="256" t="s">
        <v>641</v>
      </c>
      <c r="E25" s="257">
        <v>15</v>
      </c>
      <c r="F25" s="257">
        <v>0</v>
      </c>
      <c r="G25" s="258" t="s">
        <v>136</v>
      </c>
    </row>
    <row r="26" spans="1:9" s="254" customFormat="1" ht="14.25">
      <c r="A26" s="255">
        <v>21</v>
      </c>
      <c r="B26" s="256" t="s">
        <v>452</v>
      </c>
      <c r="C26" s="256" t="s">
        <v>1202</v>
      </c>
      <c r="D26" s="256" t="s">
        <v>641</v>
      </c>
      <c r="E26" s="257">
        <v>15</v>
      </c>
      <c r="F26" s="257">
        <v>0</v>
      </c>
      <c r="G26" s="258" t="s">
        <v>136</v>
      </c>
    </row>
    <row r="27" spans="1:9" s="254" customFormat="1" ht="14.25">
      <c r="A27" s="255">
        <v>22</v>
      </c>
      <c r="B27" s="256" t="s">
        <v>1203</v>
      </c>
      <c r="C27" s="256" t="s">
        <v>1202</v>
      </c>
      <c r="D27" s="256" t="s">
        <v>644</v>
      </c>
      <c r="E27" s="257">
        <v>15</v>
      </c>
      <c r="F27" s="257">
        <v>0</v>
      </c>
      <c r="G27" s="258" t="s">
        <v>136</v>
      </c>
    </row>
    <row r="28" spans="1:9" s="254" customFormat="1" ht="14.25">
      <c r="A28" s="255">
        <v>23</v>
      </c>
      <c r="B28" s="256" t="s">
        <v>1201</v>
      </c>
      <c r="C28" s="256" t="s">
        <v>1196</v>
      </c>
      <c r="D28" s="256" t="s">
        <v>647</v>
      </c>
      <c r="E28" s="257">
        <v>0</v>
      </c>
      <c r="F28" s="257">
        <v>15</v>
      </c>
      <c r="G28" s="258" t="s">
        <v>136</v>
      </c>
      <c r="I28" s="261"/>
    </row>
    <row r="29" spans="1:9" s="254" customFormat="1" ht="14.25">
      <c r="A29" s="255">
        <v>24</v>
      </c>
      <c r="B29" s="256" t="s">
        <v>1200</v>
      </c>
      <c r="C29" s="256" t="s">
        <v>1196</v>
      </c>
      <c r="D29" s="256" t="s">
        <v>647</v>
      </c>
      <c r="E29" s="257">
        <v>0</v>
      </c>
      <c r="F29" s="257">
        <v>15</v>
      </c>
      <c r="G29" s="258" t="s">
        <v>136</v>
      </c>
      <c r="I29" s="261"/>
    </row>
    <row r="30" spans="1:9" s="254" customFormat="1" ht="14.25">
      <c r="A30" s="255">
        <v>25</v>
      </c>
      <c r="B30" s="256" t="s">
        <v>1199</v>
      </c>
      <c r="C30" s="256" t="s">
        <v>1196</v>
      </c>
      <c r="D30" s="256" t="s">
        <v>641</v>
      </c>
      <c r="E30" s="257">
        <v>0</v>
      </c>
      <c r="F30" s="257">
        <v>15</v>
      </c>
      <c r="G30" s="258" t="s">
        <v>136</v>
      </c>
      <c r="I30" s="261"/>
    </row>
    <row r="31" spans="1:9" s="254" customFormat="1" ht="14.25">
      <c r="A31" s="255">
        <v>26</v>
      </c>
      <c r="B31" s="256" t="s">
        <v>1198</v>
      </c>
      <c r="C31" s="256" t="s">
        <v>1196</v>
      </c>
      <c r="D31" s="256" t="s">
        <v>647</v>
      </c>
      <c r="E31" s="257">
        <v>0</v>
      </c>
      <c r="F31" s="257">
        <v>15</v>
      </c>
      <c r="G31" s="258" t="s">
        <v>136</v>
      </c>
      <c r="I31" s="261"/>
    </row>
    <row r="32" spans="1:9" s="254" customFormat="1" ht="14.25">
      <c r="A32" s="255">
        <v>27</v>
      </c>
      <c r="B32" s="256" t="s">
        <v>1197</v>
      </c>
      <c r="C32" s="256" t="s">
        <v>1196</v>
      </c>
      <c r="D32" s="256" t="s">
        <v>647</v>
      </c>
      <c r="E32" s="257">
        <v>0</v>
      </c>
      <c r="F32" s="257">
        <v>15</v>
      </c>
      <c r="G32" s="258" t="s">
        <v>136</v>
      </c>
      <c r="I32" s="261"/>
    </row>
    <row r="33" spans="1:9" s="254" customFormat="1" ht="14.25">
      <c r="A33" s="255">
        <v>28</v>
      </c>
      <c r="B33" s="256" t="s">
        <v>1195</v>
      </c>
      <c r="C33" s="256" t="s">
        <v>1194</v>
      </c>
      <c r="D33" s="256" t="s">
        <v>642</v>
      </c>
      <c r="E33" s="257">
        <v>0</v>
      </c>
      <c r="F33" s="257">
        <v>15</v>
      </c>
      <c r="G33" s="258" t="s">
        <v>136</v>
      </c>
      <c r="I33" s="261"/>
    </row>
    <row r="34" spans="1:9" s="254" customFormat="1" ht="14.25">
      <c r="A34" s="255">
        <v>29</v>
      </c>
      <c r="B34" s="256" t="s">
        <v>443</v>
      </c>
      <c r="C34" s="256" t="s">
        <v>1190</v>
      </c>
      <c r="D34" s="256" t="s">
        <v>641</v>
      </c>
      <c r="E34" s="257">
        <v>15</v>
      </c>
      <c r="F34" s="257">
        <v>0</v>
      </c>
      <c r="G34" s="258" t="s">
        <v>136</v>
      </c>
      <c r="I34" s="261"/>
    </row>
    <row r="35" spans="1:9" s="254" customFormat="1" ht="14.25">
      <c r="A35" s="255">
        <v>31</v>
      </c>
      <c r="B35" s="256" t="s">
        <v>1193</v>
      </c>
      <c r="C35" s="256" t="s">
        <v>1190</v>
      </c>
      <c r="D35" s="256" t="s">
        <v>644</v>
      </c>
      <c r="E35" s="257">
        <v>15</v>
      </c>
      <c r="F35" s="257">
        <v>0</v>
      </c>
      <c r="G35" s="258" t="s">
        <v>136</v>
      </c>
      <c r="I35" s="261"/>
    </row>
    <row r="36" spans="1:9" s="254" customFormat="1" ht="14.25">
      <c r="A36" s="255">
        <v>32</v>
      </c>
      <c r="B36" s="256" t="s">
        <v>1165</v>
      </c>
      <c r="C36" s="256" t="s">
        <v>1190</v>
      </c>
      <c r="D36" s="256" t="s">
        <v>644</v>
      </c>
      <c r="E36" s="257">
        <v>15</v>
      </c>
      <c r="F36" s="257">
        <v>0</v>
      </c>
      <c r="G36" s="258" t="s">
        <v>136</v>
      </c>
      <c r="I36" s="261"/>
    </row>
    <row r="37" spans="1:9" s="254" customFormat="1" ht="14.25">
      <c r="A37" s="255">
        <v>33</v>
      </c>
      <c r="B37" s="256" t="s">
        <v>1192</v>
      </c>
      <c r="C37" s="256" t="s">
        <v>1190</v>
      </c>
      <c r="D37" s="256" t="s">
        <v>644</v>
      </c>
      <c r="E37" s="257">
        <v>0</v>
      </c>
      <c r="F37" s="257">
        <v>15</v>
      </c>
      <c r="G37" s="258" t="s">
        <v>136</v>
      </c>
      <c r="I37" s="261"/>
    </row>
    <row r="38" spans="1:9" s="254" customFormat="1" ht="14.25">
      <c r="A38" s="255">
        <v>34</v>
      </c>
      <c r="B38" s="256" t="s">
        <v>1191</v>
      </c>
      <c r="C38" s="256" t="s">
        <v>1190</v>
      </c>
      <c r="D38" s="256" t="s">
        <v>647</v>
      </c>
      <c r="E38" s="257">
        <v>15</v>
      </c>
      <c r="F38" s="257">
        <v>0</v>
      </c>
      <c r="G38" s="258" t="s">
        <v>136</v>
      </c>
      <c r="I38" s="261"/>
    </row>
    <row r="39" spans="1:9" s="254" customFormat="1" ht="14.25">
      <c r="A39" s="255">
        <v>36</v>
      </c>
      <c r="B39" s="256" t="s">
        <v>1189</v>
      </c>
      <c r="C39" s="256" t="s">
        <v>393</v>
      </c>
      <c r="D39" s="256" t="s">
        <v>642</v>
      </c>
      <c r="E39" s="257">
        <v>0</v>
      </c>
      <c r="F39" s="257">
        <v>15</v>
      </c>
      <c r="G39" s="258" t="s">
        <v>136</v>
      </c>
    </row>
    <row r="40" spans="1:9" s="254" customFormat="1" ht="14.25">
      <c r="A40" s="255">
        <v>37</v>
      </c>
      <c r="B40" s="256" t="s">
        <v>1188</v>
      </c>
      <c r="C40" s="256" t="s">
        <v>393</v>
      </c>
      <c r="D40" s="256" t="s">
        <v>641</v>
      </c>
      <c r="E40" s="257">
        <v>0</v>
      </c>
      <c r="F40" s="257">
        <v>15</v>
      </c>
      <c r="G40" s="258" t="s">
        <v>136</v>
      </c>
    </row>
    <row r="41" spans="1:9" s="254" customFormat="1" ht="14.25">
      <c r="A41" s="255">
        <v>38</v>
      </c>
      <c r="B41" s="256" t="s">
        <v>1187</v>
      </c>
      <c r="C41" s="256" t="s">
        <v>393</v>
      </c>
      <c r="D41" s="256" t="s">
        <v>1053</v>
      </c>
      <c r="E41" s="257">
        <v>0</v>
      </c>
      <c r="F41" s="257">
        <v>15</v>
      </c>
      <c r="G41" s="258" t="s">
        <v>136</v>
      </c>
    </row>
    <row r="42" spans="1:9" s="254" customFormat="1" ht="14.25">
      <c r="A42" s="255">
        <v>39</v>
      </c>
      <c r="B42" s="256" t="s">
        <v>1186</v>
      </c>
      <c r="C42" s="256" t="s">
        <v>393</v>
      </c>
      <c r="D42" s="256" t="s">
        <v>644</v>
      </c>
      <c r="E42" s="257">
        <v>0</v>
      </c>
      <c r="F42" s="257">
        <v>15</v>
      </c>
      <c r="G42" s="258" t="s">
        <v>136</v>
      </c>
    </row>
    <row r="43" spans="1:9" s="254" customFormat="1" ht="14.25">
      <c r="A43" s="255">
        <v>40</v>
      </c>
      <c r="B43" s="256" t="s">
        <v>1185</v>
      </c>
      <c r="C43" s="256" t="s">
        <v>393</v>
      </c>
      <c r="D43" s="256" t="s">
        <v>644</v>
      </c>
      <c r="E43" s="257">
        <v>0</v>
      </c>
      <c r="F43" s="257">
        <v>15</v>
      </c>
      <c r="G43" s="258" t="s">
        <v>136</v>
      </c>
    </row>
    <row r="44" spans="1:9" s="254" customFormat="1" ht="14.25">
      <c r="A44" s="255">
        <v>41</v>
      </c>
      <c r="B44" s="256" t="s">
        <v>1184</v>
      </c>
      <c r="C44" s="256" t="s">
        <v>393</v>
      </c>
      <c r="D44" s="256" t="s">
        <v>644</v>
      </c>
      <c r="E44" s="257">
        <v>0</v>
      </c>
      <c r="F44" s="257">
        <v>15</v>
      </c>
      <c r="G44" s="258" t="s">
        <v>136</v>
      </c>
    </row>
    <row r="45" spans="1:9" s="254" customFormat="1" ht="14.25">
      <c r="A45" s="255">
        <v>42</v>
      </c>
      <c r="B45" s="256" t="s">
        <v>1183</v>
      </c>
      <c r="C45" s="256" t="s">
        <v>393</v>
      </c>
      <c r="D45" s="256" t="s">
        <v>641</v>
      </c>
      <c r="E45" s="257">
        <v>0</v>
      </c>
      <c r="F45" s="257">
        <v>15</v>
      </c>
      <c r="G45" s="258" t="s">
        <v>136</v>
      </c>
    </row>
    <row r="46" spans="1:9" s="254" customFormat="1" ht="14.25">
      <c r="A46" s="255">
        <v>43</v>
      </c>
      <c r="B46" s="256" t="s">
        <v>1182</v>
      </c>
      <c r="C46" s="256" t="s">
        <v>393</v>
      </c>
      <c r="D46" s="256" t="s">
        <v>644</v>
      </c>
      <c r="E46" s="257">
        <v>0</v>
      </c>
      <c r="F46" s="257">
        <v>15</v>
      </c>
      <c r="G46" s="258" t="s">
        <v>136</v>
      </c>
    </row>
    <row r="47" spans="1:9" s="254" customFormat="1" ht="14.25">
      <c r="A47" s="255">
        <v>44</v>
      </c>
      <c r="B47" s="256" t="s">
        <v>1181</v>
      </c>
      <c r="C47" s="256" t="s">
        <v>393</v>
      </c>
      <c r="D47" s="256" t="s">
        <v>647</v>
      </c>
      <c r="E47" s="257">
        <v>0</v>
      </c>
      <c r="F47" s="257">
        <v>15</v>
      </c>
      <c r="G47" s="258" t="s">
        <v>136</v>
      </c>
    </row>
    <row r="48" spans="1:9" s="254" customFormat="1" ht="14.25">
      <c r="A48" s="255">
        <v>45</v>
      </c>
      <c r="B48" s="259" t="s">
        <v>1180</v>
      </c>
      <c r="C48" s="259" t="s">
        <v>1179</v>
      </c>
      <c r="D48" s="259" t="s">
        <v>644</v>
      </c>
      <c r="E48" s="257">
        <v>0</v>
      </c>
      <c r="F48" s="257">
        <v>15</v>
      </c>
      <c r="G48" s="258" t="s">
        <v>136</v>
      </c>
    </row>
    <row r="49" spans="1:9" s="254" customFormat="1" ht="14.25">
      <c r="A49" s="255">
        <v>46</v>
      </c>
      <c r="B49" s="256" t="s">
        <v>1178</v>
      </c>
      <c r="C49" s="256" t="s">
        <v>338</v>
      </c>
      <c r="D49" s="256" t="s">
        <v>642</v>
      </c>
      <c r="E49" s="257">
        <v>0</v>
      </c>
      <c r="F49" s="257">
        <v>15</v>
      </c>
      <c r="G49" s="258" t="s">
        <v>136</v>
      </c>
    </row>
    <row r="50" spans="1:9" s="254" customFormat="1" ht="14.25">
      <c r="A50" s="255">
        <v>47</v>
      </c>
      <c r="B50" s="256" t="s">
        <v>1177</v>
      </c>
      <c r="C50" s="256" t="s">
        <v>338</v>
      </c>
      <c r="D50" s="256" t="s">
        <v>641</v>
      </c>
      <c r="E50" s="257">
        <v>0</v>
      </c>
      <c r="F50" s="257">
        <v>15</v>
      </c>
      <c r="G50" s="258" t="s">
        <v>136</v>
      </c>
    </row>
    <row r="51" spans="1:9" s="254" customFormat="1" ht="14.25">
      <c r="A51" s="255">
        <v>48</v>
      </c>
      <c r="B51" s="256" t="s">
        <v>1176</v>
      </c>
      <c r="C51" s="256" t="s">
        <v>338</v>
      </c>
      <c r="D51" s="256" t="s">
        <v>641</v>
      </c>
      <c r="E51" s="257">
        <v>0</v>
      </c>
      <c r="F51" s="257">
        <v>15</v>
      </c>
      <c r="G51" s="258" t="s">
        <v>136</v>
      </c>
    </row>
    <row r="52" spans="1:9" s="254" customFormat="1" ht="14.25">
      <c r="A52" s="255">
        <v>49</v>
      </c>
      <c r="B52" s="256" t="s">
        <v>1175</v>
      </c>
      <c r="C52" s="256" t="s">
        <v>1170</v>
      </c>
      <c r="D52" s="256" t="s">
        <v>659</v>
      </c>
      <c r="E52" s="257">
        <v>0</v>
      </c>
      <c r="F52" s="257">
        <v>15</v>
      </c>
      <c r="G52" s="258" t="s">
        <v>136</v>
      </c>
    </row>
    <row r="53" spans="1:9" s="254" customFormat="1" ht="14.25">
      <c r="A53" s="255">
        <v>50</v>
      </c>
      <c r="B53" s="256" t="s">
        <v>1174</v>
      </c>
      <c r="C53" s="256" t="s">
        <v>1170</v>
      </c>
      <c r="D53" s="256" t="s">
        <v>659</v>
      </c>
      <c r="E53" s="257">
        <v>0</v>
      </c>
      <c r="F53" s="257">
        <v>15</v>
      </c>
      <c r="G53" s="258" t="s">
        <v>136</v>
      </c>
    </row>
    <row r="54" spans="1:9" s="254" customFormat="1" ht="14.25">
      <c r="A54" s="255">
        <v>51</v>
      </c>
      <c r="B54" s="256" t="s">
        <v>1173</v>
      </c>
      <c r="C54" s="256" t="s">
        <v>1170</v>
      </c>
      <c r="D54" s="256" t="s">
        <v>641</v>
      </c>
      <c r="E54" s="257">
        <v>15</v>
      </c>
      <c r="F54" s="257">
        <v>0</v>
      </c>
      <c r="G54" s="258" t="s">
        <v>136</v>
      </c>
    </row>
    <row r="55" spans="1:9" s="254" customFormat="1" ht="14.25">
      <c r="A55" s="255">
        <v>52</v>
      </c>
      <c r="B55" s="256" t="s">
        <v>1172</v>
      </c>
      <c r="C55" s="256" t="s">
        <v>1170</v>
      </c>
      <c r="D55" s="256" t="s">
        <v>1053</v>
      </c>
      <c r="E55" s="257">
        <v>15</v>
      </c>
      <c r="F55" s="257">
        <v>0</v>
      </c>
      <c r="G55" s="258" t="s">
        <v>136</v>
      </c>
    </row>
    <row r="56" spans="1:9" s="254" customFormat="1" ht="14.25">
      <c r="A56" s="255">
        <v>53</v>
      </c>
      <c r="B56" s="256" t="s">
        <v>1171</v>
      </c>
      <c r="C56" s="256" t="s">
        <v>1170</v>
      </c>
      <c r="D56" s="256" t="s">
        <v>1053</v>
      </c>
      <c r="E56" s="257">
        <v>0</v>
      </c>
      <c r="F56" s="257">
        <v>15</v>
      </c>
      <c r="G56" s="258" t="s">
        <v>136</v>
      </c>
    </row>
    <row r="57" spans="1:9" s="254" customFormat="1" ht="14.25">
      <c r="A57" s="255">
        <v>54</v>
      </c>
      <c r="B57" s="256" t="s">
        <v>1169</v>
      </c>
      <c r="C57" s="256" t="s">
        <v>315</v>
      </c>
      <c r="D57" s="256" t="s">
        <v>641</v>
      </c>
      <c r="E57" s="257">
        <v>0</v>
      </c>
      <c r="F57" s="257">
        <v>15</v>
      </c>
      <c r="G57" s="258" t="s">
        <v>136</v>
      </c>
    </row>
    <row r="58" spans="1:9" s="254" customFormat="1" ht="14.25">
      <c r="A58" s="255">
        <v>55</v>
      </c>
      <c r="B58" s="256" t="s">
        <v>1168</v>
      </c>
      <c r="C58" s="256" t="s">
        <v>315</v>
      </c>
      <c r="D58" s="256" t="s">
        <v>641</v>
      </c>
      <c r="E58" s="257">
        <v>0</v>
      </c>
      <c r="F58" s="257">
        <v>15</v>
      </c>
      <c r="G58" s="258" t="s">
        <v>136</v>
      </c>
    </row>
    <row r="59" spans="1:9" s="254" customFormat="1" ht="14.25">
      <c r="A59" s="255">
        <v>56</v>
      </c>
      <c r="B59" s="256" t="s">
        <v>1167</v>
      </c>
      <c r="C59" s="256" t="s">
        <v>1166</v>
      </c>
      <c r="D59" s="256" t="s">
        <v>642</v>
      </c>
      <c r="E59" s="257">
        <v>0</v>
      </c>
      <c r="F59" s="257">
        <v>0</v>
      </c>
      <c r="G59" s="258" t="s">
        <v>650</v>
      </c>
      <c r="I59" s="261"/>
    </row>
    <row r="60" spans="1:9" s="254" customFormat="1" ht="14.25">
      <c r="A60" s="255">
        <v>57</v>
      </c>
      <c r="B60" s="256" t="s">
        <v>1165</v>
      </c>
      <c r="C60" s="256" t="s">
        <v>941</v>
      </c>
      <c r="D60" s="256" t="s">
        <v>659</v>
      </c>
      <c r="E60" s="257">
        <v>15</v>
      </c>
      <c r="F60" s="257">
        <v>0</v>
      </c>
      <c r="G60" s="258" t="s">
        <v>136</v>
      </c>
    </row>
    <row r="61" spans="1:9" s="254" customFormat="1" ht="14.25">
      <c r="A61" s="255">
        <v>58</v>
      </c>
      <c r="B61" s="256" t="s">
        <v>1164</v>
      </c>
      <c r="C61" s="256" t="s">
        <v>941</v>
      </c>
      <c r="D61" s="256" t="s">
        <v>659</v>
      </c>
      <c r="E61" s="257">
        <v>15</v>
      </c>
      <c r="F61" s="257">
        <v>0</v>
      </c>
      <c r="G61" s="258" t="s">
        <v>136</v>
      </c>
    </row>
    <row r="62" spans="1:9" s="254" customFormat="1" ht="14.25">
      <c r="A62" s="255">
        <v>59</v>
      </c>
      <c r="B62" s="256" t="s">
        <v>1163</v>
      </c>
      <c r="C62" s="256" t="s">
        <v>334</v>
      </c>
      <c r="D62" s="256" t="s">
        <v>659</v>
      </c>
      <c r="E62" s="257">
        <v>0</v>
      </c>
      <c r="F62" s="257">
        <v>15</v>
      </c>
      <c r="G62" s="258" t="s">
        <v>136</v>
      </c>
    </row>
    <row r="63" spans="1:9" s="254" customFormat="1" ht="14.25">
      <c r="A63" s="255">
        <v>60</v>
      </c>
      <c r="B63" s="256" t="s">
        <v>1162</v>
      </c>
      <c r="C63" s="256" t="s">
        <v>334</v>
      </c>
      <c r="D63" s="256" t="s">
        <v>659</v>
      </c>
      <c r="E63" s="257">
        <v>0</v>
      </c>
      <c r="F63" s="257">
        <v>15</v>
      </c>
      <c r="G63" s="258" t="s">
        <v>136</v>
      </c>
    </row>
    <row r="64" spans="1:9" s="254" customFormat="1" ht="14.25">
      <c r="A64" s="255">
        <v>61</v>
      </c>
      <c r="B64" s="256" t="s">
        <v>1161</v>
      </c>
      <c r="C64" s="256" t="s">
        <v>334</v>
      </c>
      <c r="D64" s="256" t="s">
        <v>659</v>
      </c>
      <c r="E64" s="257">
        <v>0</v>
      </c>
      <c r="F64" s="257">
        <v>15</v>
      </c>
      <c r="G64" s="258" t="s">
        <v>136</v>
      </c>
    </row>
    <row r="65" spans="1:7">
      <c r="A65" s="317">
        <v>62</v>
      </c>
      <c r="B65" s="318" t="s">
        <v>1160</v>
      </c>
      <c r="C65" s="318" t="s">
        <v>334</v>
      </c>
      <c r="D65" s="318" t="s">
        <v>659</v>
      </c>
      <c r="E65" s="397">
        <v>0</v>
      </c>
      <c r="F65" s="397">
        <v>0</v>
      </c>
      <c r="G65" s="398" t="s">
        <v>135</v>
      </c>
    </row>
    <row r="66" spans="1:7" s="254" customFormat="1" ht="14.25">
      <c r="A66" s="255">
        <v>63</v>
      </c>
      <c r="B66" s="256" t="s">
        <v>1159</v>
      </c>
      <c r="C66" s="256" t="s">
        <v>334</v>
      </c>
      <c r="D66" s="256" t="s">
        <v>659</v>
      </c>
      <c r="E66" s="257">
        <v>15</v>
      </c>
      <c r="F66" s="257">
        <v>0</v>
      </c>
      <c r="G66" s="258" t="s">
        <v>136</v>
      </c>
    </row>
    <row r="67" spans="1:7" s="254" customFormat="1" ht="14.25">
      <c r="A67" s="255">
        <v>64</v>
      </c>
      <c r="B67" s="256" t="s">
        <v>1158</v>
      </c>
      <c r="C67" s="256" t="s">
        <v>334</v>
      </c>
      <c r="D67" s="256" t="s">
        <v>642</v>
      </c>
      <c r="E67" s="257">
        <v>0</v>
      </c>
      <c r="F67" s="257">
        <v>0</v>
      </c>
      <c r="G67" s="258" t="s">
        <v>650</v>
      </c>
    </row>
    <row r="68" spans="1:7" s="254" customFormat="1" ht="14.25">
      <c r="A68" s="255">
        <v>65</v>
      </c>
      <c r="B68" s="259" t="s">
        <v>1157</v>
      </c>
      <c r="C68" s="259" t="s">
        <v>622</v>
      </c>
      <c r="D68" s="259" t="s">
        <v>659</v>
      </c>
      <c r="E68" s="257">
        <v>0</v>
      </c>
      <c r="F68" s="257">
        <v>0</v>
      </c>
      <c r="G68" s="258" t="s">
        <v>1156</v>
      </c>
    </row>
    <row r="69" spans="1:7" s="254" customFormat="1" ht="14.25">
      <c r="A69" s="255">
        <v>66</v>
      </c>
      <c r="B69" s="259" t="s">
        <v>1155</v>
      </c>
      <c r="C69" s="259" t="s">
        <v>622</v>
      </c>
      <c r="D69" s="259" t="s">
        <v>659</v>
      </c>
      <c r="E69" s="257">
        <v>15</v>
      </c>
      <c r="F69" s="257">
        <v>0</v>
      </c>
      <c r="G69" s="258" t="s">
        <v>136</v>
      </c>
    </row>
    <row r="70" spans="1:7" s="254" customFormat="1" ht="14.25">
      <c r="A70" s="255">
        <v>67</v>
      </c>
      <c r="B70" s="259" t="s">
        <v>1154</v>
      </c>
      <c r="C70" s="259" t="s">
        <v>423</v>
      </c>
      <c r="D70" s="259" t="s">
        <v>642</v>
      </c>
      <c r="E70" s="257">
        <v>0</v>
      </c>
      <c r="F70" s="257">
        <v>0</v>
      </c>
      <c r="G70" s="258" t="s">
        <v>650</v>
      </c>
    </row>
    <row r="71" spans="1:7" s="254" customFormat="1" ht="14.25">
      <c r="A71" s="255">
        <v>68</v>
      </c>
      <c r="B71" s="259" t="s">
        <v>1153</v>
      </c>
      <c r="C71" s="259" t="s">
        <v>423</v>
      </c>
      <c r="D71" s="259" t="s">
        <v>641</v>
      </c>
      <c r="E71" s="257">
        <v>0</v>
      </c>
      <c r="F71" s="257">
        <v>15</v>
      </c>
      <c r="G71" s="256" t="s">
        <v>136</v>
      </c>
    </row>
    <row r="72" spans="1:7" s="254" customFormat="1" ht="14.25">
      <c r="A72" s="255">
        <v>69</v>
      </c>
      <c r="B72" s="259" t="s">
        <v>1152</v>
      </c>
      <c r="C72" s="259" t="s">
        <v>423</v>
      </c>
      <c r="D72" s="259" t="s">
        <v>641</v>
      </c>
      <c r="E72" s="257">
        <v>0</v>
      </c>
      <c r="F72" s="257">
        <v>15</v>
      </c>
      <c r="G72" s="258" t="s">
        <v>136</v>
      </c>
    </row>
    <row r="73" spans="1:7" s="254" customFormat="1" ht="14.25">
      <c r="A73" s="255">
        <v>70</v>
      </c>
      <c r="B73" s="259" t="s">
        <v>1151</v>
      </c>
      <c r="C73" s="259" t="s">
        <v>423</v>
      </c>
      <c r="D73" s="259" t="s">
        <v>641</v>
      </c>
      <c r="E73" s="257">
        <v>0</v>
      </c>
      <c r="F73" s="257">
        <v>15</v>
      </c>
      <c r="G73" s="258" t="s">
        <v>136</v>
      </c>
    </row>
    <row r="74" spans="1:7" s="254" customFormat="1" ht="14.25">
      <c r="A74" s="255">
        <v>71</v>
      </c>
      <c r="B74" s="259" t="s">
        <v>1150</v>
      </c>
      <c r="C74" s="259" t="s">
        <v>423</v>
      </c>
      <c r="D74" s="259" t="s">
        <v>641</v>
      </c>
      <c r="E74" s="257">
        <v>0</v>
      </c>
      <c r="F74" s="257">
        <v>15</v>
      </c>
      <c r="G74" s="258" t="s">
        <v>136</v>
      </c>
    </row>
    <row r="75" spans="1:7" s="254" customFormat="1" ht="14.25">
      <c r="A75" s="255">
        <v>72</v>
      </c>
      <c r="B75" s="259" t="s">
        <v>1149</v>
      </c>
      <c r="C75" s="259" t="s">
        <v>423</v>
      </c>
      <c r="D75" s="259" t="s">
        <v>644</v>
      </c>
      <c r="E75" s="257">
        <v>0</v>
      </c>
      <c r="F75" s="257">
        <v>15</v>
      </c>
      <c r="G75" s="258" t="s">
        <v>136</v>
      </c>
    </row>
    <row r="76" spans="1:7" s="254" customFormat="1" ht="14.25">
      <c r="A76" s="255">
        <v>73</v>
      </c>
      <c r="B76" s="259" t="s">
        <v>1148</v>
      </c>
      <c r="C76" s="259" t="s">
        <v>1147</v>
      </c>
      <c r="D76" s="259" t="s">
        <v>642</v>
      </c>
      <c r="E76" s="257">
        <v>0</v>
      </c>
      <c r="F76" s="257">
        <v>15</v>
      </c>
      <c r="G76" s="256" t="s">
        <v>136</v>
      </c>
    </row>
    <row r="77" spans="1:7" s="254" customFormat="1" ht="14.25">
      <c r="A77" s="255">
        <v>74</v>
      </c>
      <c r="B77" s="259" t="s">
        <v>1146</v>
      </c>
      <c r="C77" s="259" t="s">
        <v>302</v>
      </c>
      <c r="D77" s="259" t="s">
        <v>641</v>
      </c>
      <c r="E77" s="257">
        <v>0</v>
      </c>
      <c r="F77" s="257">
        <v>15</v>
      </c>
      <c r="G77" s="258" t="s">
        <v>136</v>
      </c>
    </row>
    <row r="78" spans="1:7" s="254" customFormat="1" ht="14.25">
      <c r="A78" s="255">
        <v>75</v>
      </c>
      <c r="B78" s="259" t="s">
        <v>1145</v>
      </c>
      <c r="C78" s="259" t="s">
        <v>302</v>
      </c>
      <c r="D78" s="259" t="s">
        <v>644</v>
      </c>
      <c r="E78" s="257">
        <v>0</v>
      </c>
      <c r="F78" s="257">
        <v>15</v>
      </c>
      <c r="G78" s="258" t="s">
        <v>136</v>
      </c>
    </row>
    <row r="79" spans="1:7" s="254" customFormat="1" ht="14.25">
      <c r="A79" s="255">
        <v>76</v>
      </c>
      <c r="B79" s="259" t="s">
        <v>1144</v>
      </c>
      <c r="C79" s="259" t="s">
        <v>302</v>
      </c>
      <c r="D79" s="259" t="s">
        <v>644</v>
      </c>
      <c r="E79" s="257">
        <v>0</v>
      </c>
      <c r="F79" s="257">
        <v>15</v>
      </c>
      <c r="G79" s="258" t="s">
        <v>136</v>
      </c>
    </row>
    <row r="80" spans="1:7" s="254" customFormat="1" ht="14.25">
      <c r="A80" s="255">
        <v>77</v>
      </c>
      <c r="B80" s="259" t="s">
        <v>1143</v>
      </c>
      <c r="C80" s="259" t="s">
        <v>302</v>
      </c>
      <c r="D80" s="259" t="s">
        <v>1053</v>
      </c>
      <c r="E80" s="257">
        <v>0</v>
      </c>
      <c r="F80" s="257">
        <v>15</v>
      </c>
      <c r="G80" s="258" t="s">
        <v>136</v>
      </c>
    </row>
    <row r="81" spans="1:9" s="254" customFormat="1" ht="14.25">
      <c r="A81" s="255">
        <v>78</v>
      </c>
      <c r="B81" s="259" t="s">
        <v>1142</v>
      </c>
      <c r="C81" s="259" t="s">
        <v>302</v>
      </c>
      <c r="D81" s="259" t="s">
        <v>1053</v>
      </c>
      <c r="E81" s="257">
        <v>0</v>
      </c>
      <c r="F81" s="257">
        <v>15</v>
      </c>
      <c r="G81" s="258" t="s">
        <v>136</v>
      </c>
    </row>
    <row r="82" spans="1:9" s="254" customFormat="1" ht="14.25">
      <c r="A82" s="255">
        <v>79</v>
      </c>
      <c r="B82" s="259" t="s">
        <v>1141</v>
      </c>
      <c r="C82" s="259" t="s">
        <v>302</v>
      </c>
      <c r="D82" s="259" t="s">
        <v>1053</v>
      </c>
      <c r="E82" s="257">
        <v>0</v>
      </c>
      <c r="F82" s="257">
        <v>15</v>
      </c>
      <c r="G82" s="258" t="s">
        <v>136</v>
      </c>
    </row>
    <row r="83" spans="1:9" s="254" customFormat="1" ht="14.25">
      <c r="A83" s="255">
        <v>80</v>
      </c>
      <c r="B83" s="259" t="s">
        <v>1140</v>
      </c>
      <c r="C83" s="259" t="s">
        <v>302</v>
      </c>
      <c r="D83" s="259" t="s">
        <v>1053</v>
      </c>
      <c r="E83" s="257">
        <v>0</v>
      </c>
      <c r="F83" s="257">
        <v>15</v>
      </c>
      <c r="G83" s="258" t="s">
        <v>136</v>
      </c>
    </row>
    <row r="84" spans="1:9" s="254" customFormat="1" ht="14.25">
      <c r="A84" s="255">
        <v>81</v>
      </c>
      <c r="B84" s="259" t="s">
        <v>1139</v>
      </c>
      <c r="C84" s="259" t="s">
        <v>302</v>
      </c>
      <c r="D84" s="259" t="s">
        <v>644</v>
      </c>
      <c r="E84" s="257">
        <v>0</v>
      </c>
      <c r="F84" s="257">
        <v>15</v>
      </c>
      <c r="G84" s="258" t="s">
        <v>136</v>
      </c>
    </row>
    <row r="85" spans="1:9" s="254" customFormat="1" ht="14.25">
      <c r="A85" s="255">
        <v>82</v>
      </c>
      <c r="B85" s="259" t="s">
        <v>1138</v>
      </c>
      <c r="C85" s="259" t="s">
        <v>302</v>
      </c>
      <c r="D85" s="259" t="s">
        <v>644</v>
      </c>
      <c r="E85" s="257">
        <v>0</v>
      </c>
      <c r="F85" s="257">
        <v>15</v>
      </c>
      <c r="G85" s="258" t="s">
        <v>136</v>
      </c>
    </row>
    <row r="86" spans="1:9" s="254" customFormat="1" ht="14.25">
      <c r="A86" s="255">
        <v>83</v>
      </c>
      <c r="B86" s="259" t="s">
        <v>1137</v>
      </c>
      <c r="C86" s="259" t="s">
        <v>302</v>
      </c>
      <c r="D86" s="259" t="s">
        <v>1053</v>
      </c>
      <c r="E86" s="257">
        <v>0</v>
      </c>
      <c r="F86" s="257">
        <v>15</v>
      </c>
      <c r="G86" s="258" t="s">
        <v>136</v>
      </c>
    </row>
    <row r="87" spans="1:9" s="254" customFormat="1" ht="14.25">
      <c r="A87" s="255">
        <v>84</v>
      </c>
      <c r="B87" s="259" t="s">
        <v>1136</v>
      </c>
      <c r="C87" s="259" t="s">
        <v>302</v>
      </c>
      <c r="D87" s="259" t="s">
        <v>644</v>
      </c>
      <c r="E87" s="257">
        <v>0</v>
      </c>
      <c r="F87" s="257">
        <v>15</v>
      </c>
      <c r="G87" s="258" t="s">
        <v>136</v>
      </c>
    </row>
    <row r="88" spans="1:9" s="254" customFormat="1" ht="14.25">
      <c r="A88" s="255">
        <v>85</v>
      </c>
      <c r="B88" s="259" t="s">
        <v>1135</v>
      </c>
      <c r="C88" s="259" t="s">
        <v>301</v>
      </c>
      <c r="D88" s="259" t="s">
        <v>642</v>
      </c>
      <c r="E88" s="257">
        <v>15</v>
      </c>
      <c r="F88" s="257">
        <v>0</v>
      </c>
      <c r="G88" s="258" t="s">
        <v>136</v>
      </c>
    </row>
    <row r="89" spans="1:9" s="254" customFormat="1" ht="14.25">
      <c r="A89" s="255">
        <v>86</v>
      </c>
      <c r="B89" s="259" t="s">
        <v>1134</v>
      </c>
      <c r="C89" s="259" t="s">
        <v>17</v>
      </c>
      <c r="D89" s="259" t="s">
        <v>642</v>
      </c>
      <c r="E89" s="257">
        <v>0</v>
      </c>
      <c r="F89" s="257">
        <v>15</v>
      </c>
      <c r="G89" s="258" t="s">
        <v>136</v>
      </c>
    </row>
    <row r="90" spans="1:9" s="254" customFormat="1" ht="14.25">
      <c r="A90" s="255">
        <v>87</v>
      </c>
      <c r="B90" s="259" t="s">
        <v>1133</v>
      </c>
      <c r="C90" s="259" t="s">
        <v>17</v>
      </c>
      <c r="D90" s="259" t="s">
        <v>659</v>
      </c>
      <c r="E90" s="257">
        <v>15</v>
      </c>
      <c r="F90" s="257">
        <v>0</v>
      </c>
      <c r="G90" s="258" t="s">
        <v>136</v>
      </c>
      <c r="I90" s="261"/>
    </row>
    <row r="91" spans="1:9" s="254" customFormat="1" ht="14.25">
      <c r="A91" s="255">
        <v>88</v>
      </c>
      <c r="B91" s="259" t="s">
        <v>1132</v>
      </c>
      <c r="C91" s="259" t="s">
        <v>17</v>
      </c>
      <c r="D91" s="259" t="s">
        <v>641</v>
      </c>
      <c r="E91" s="257">
        <v>0</v>
      </c>
      <c r="F91" s="257">
        <v>15</v>
      </c>
      <c r="G91" s="258" t="s">
        <v>136</v>
      </c>
      <c r="I91" s="261"/>
    </row>
    <row r="92" spans="1:9" s="254" customFormat="1" ht="14.25">
      <c r="A92" s="255">
        <v>89</v>
      </c>
      <c r="B92" s="259" t="s">
        <v>1131</v>
      </c>
      <c r="C92" s="259" t="s">
        <v>308</v>
      </c>
      <c r="D92" s="259" t="s">
        <v>659</v>
      </c>
      <c r="E92" s="257">
        <v>15</v>
      </c>
      <c r="F92" s="257">
        <v>0</v>
      </c>
      <c r="G92" s="258" t="s">
        <v>136</v>
      </c>
      <c r="I92" s="261"/>
    </row>
    <row r="93" spans="1:9" s="254" customFormat="1" ht="14.25">
      <c r="A93" s="255">
        <v>90</v>
      </c>
      <c r="B93" s="259" t="s">
        <v>1130</v>
      </c>
      <c r="C93" s="259" t="s">
        <v>587</v>
      </c>
      <c r="D93" s="259" t="s">
        <v>644</v>
      </c>
      <c r="E93" s="257">
        <v>0</v>
      </c>
      <c r="F93" s="257">
        <v>15</v>
      </c>
      <c r="G93" s="258" t="s">
        <v>136</v>
      </c>
      <c r="I93" s="261"/>
    </row>
    <row r="94" spans="1:9" s="254" customFormat="1" ht="14.25">
      <c r="A94" s="255">
        <v>91</v>
      </c>
      <c r="B94" s="259" t="s">
        <v>1129</v>
      </c>
      <c r="C94" s="259" t="s">
        <v>316</v>
      </c>
      <c r="D94" s="259" t="s">
        <v>642</v>
      </c>
      <c r="E94" s="257">
        <v>0</v>
      </c>
      <c r="F94" s="257">
        <v>15</v>
      </c>
      <c r="G94" s="258" t="s">
        <v>136</v>
      </c>
      <c r="I94" s="261"/>
    </row>
    <row r="95" spans="1:9" s="254" customFormat="1" ht="14.25">
      <c r="A95" s="255">
        <v>92</v>
      </c>
      <c r="B95" s="259" t="s">
        <v>1128</v>
      </c>
      <c r="C95" s="259" t="s">
        <v>316</v>
      </c>
      <c r="D95" s="259" t="s">
        <v>641</v>
      </c>
      <c r="E95" s="257">
        <v>0</v>
      </c>
      <c r="F95" s="257">
        <v>15</v>
      </c>
      <c r="G95" s="258" t="s">
        <v>136</v>
      </c>
      <c r="I95" s="261"/>
    </row>
    <row r="96" spans="1:9" s="254" customFormat="1" ht="14.25">
      <c r="A96" s="255">
        <v>93</v>
      </c>
      <c r="B96" s="259" t="s">
        <v>1127</v>
      </c>
      <c r="C96" s="259" t="s">
        <v>316</v>
      </c>
      <c r="D96" s="259" t="s">
        <v>641</v>
      </c>
      <c r="E96" s="257">
        <v>0</v>
      </c>
      <c r="F96" s="257">
        <v>15</v>
      </c>
      <c r="G96" s="258" t="s">
        <v>136</v>
      </c>
      <c r="I96" s="261"/>
    </row>
    <row r="97" spans="1:9" s="254" customFormat="1" ht="14.25">
      <c r="A97" s="255">
        <v>94</v>
      </c>
      <c r="B97" s="259" t="s">
        <v>1126</v>
      </c>
      <c r="C97" s="259" t="s">
        <v>404</v>
      </c>
      <c r="D97" s="259" t="s">
        <v>641</v>
      </c>
      <c r="E97" s="257">
        <v>15</v>
      </c>
      <c r="F97" s="257">
        <v>0</v>
      </c>
      <c r="G97" s="258" t="s">
        <v>136</v>
      </c>
      <c r="I97" s="261"/>
    </row>
    <row r="98" spans="1:9" s="254" customFormat="1" ht="14.25">
      <c r="A98" s="255">
        <v>95</v>
      </c>
      <c r="B98" s="259" t="s">
        <v>1125</v>
      </c>
      <c r="C98" s="259" t="s">
        <v>404</v>
      </c>
      <c r="D98" s="259" t="s">
        <v>642</v>
      </c>
      <c r="E98" s="257">
        <v>0</v>
      </c>
      <c r="F98" s="257">
        <v>0</v>
      </c>
      <c r="G98" s="258" t="s">
        <v>650</v>
      </c>
      <c r="I98" s="261"/>
    </row>
    <row r="99" spans="1:9" s="254" customFormat="1" ht="14.25">
      <c r="A99" s="255">
        <v>96</v>
      </c>
      <c r="B99" s="259" t="s">
        <v>449</v>
      </c>
      <c r="C99" s="259" t="s">
        <v>1042</v>
      </c>
      <c r="D99" s="259" t="s">
        <v>642</v>
      </c>
      <c r="E99" s="257">
        <v>0</v>
      </c>
      <c r="F99" s="257">
        <v>15</v>
      </c>
      <c r="G99" s="258" t="s">
        <v>136</v>
      </c>
      <c r="I99" s="261"/>
    </row>
    <row r="100" spans="1:9" s="254" customFormat="1" ht="14.25">
      <c r="A100" s="255">
        <v>97</v>
      </c>
      <c r="B100" s="259" t="s">
        <v>450</v>
      </c>
      <c r="C100" s="259" t="s">
        <v>1042</v>
      </c>
      <c r="D100" s="259" t="s">
        <v>644</v>
      </c>
      <c r="E100" s="257">
        <v>0</v>
      </c>
      <c r="F100" s="257">
        <v>15</v>
      </c>
      <c r="G100" s="258" t="s">
        <v>136</v>
      </c>
    </row>
    <row r="101" spans="1:9" s="254" customFormat="1" ht="14.25">
      <c r="A101" s="255">
        <v>98</v>
      </c>
      <c r="B101" s="259" t="s">
        <v>1124</v>
      </c>
      <c r="C101" s="259" t="s">
        <v>569</v>
      </c>
      <c r="D101" s="259" t="s">
        <v>642</v>
      </c>
      <c r="E101" s="257">
        <v>0</v>
      </c>
      <c r="F101" s="257">
        <v>15</v>
      </c>
      <c r="G101" s="258" t="s">
        <v>136</v>
      </c>
    </row>
    <row r="102" spans="1:9" s="254" customFormat="1" ht="14.25">
      <c r="A102" s="255">
        <v>99</v>
      </c>
      <c r="B102" s="259" t="s">
        <v>1123</v>
      </c>
      <c r="C102" s="259" t="s">
        <v>569</v>
      </c>
      <c r="D102" s="259" t="s">
        <v>1053</v>
      </c>
      <c r="E102" s="257">
        <v>0</v>
      </c>
      <c r="F102" s="257">
        <v>15</v>
      </c>
      <c r="G102" s="258" t="s">
        <v>136</v>
      </c>
    </row>
    <row r="103" spans="1:9" s="254" customFormat="1" ht="14.25">
      <c r="A103" s="255">
        <v>100</v>
      </c>
      <c r="B103" s="259" t="s">
        <v>1122</v>
      </c>
      <c r="C103" s="259" t="s">
        <v>430</v>
      </c>
      <c r="D103" s="259" t="s">
        <v>659</v>
      </c>
      <c r="E103" s="257">
        <v>0</v>
      </c>
      <c r="F103" s="257">
        <v>15</v>
      </c>
      <c r="G103" s="258" t="s">
        <v>136</v>
      </c>
    </row>
    <row r="104" spans="1:9" s="254" customFormat="1" ht="14.25">
      <c r="A104" s="255">
        <v>101</v>
      </c>
      <c r="B104" s="259" t="s">
        <v>1121</v>
      </c>
      <c r="C104" s="259" t="s">
        <v>427</v>
      </c>
      <c r="D104" s="259" t="s">
        <v>659</v>
      </c>
      <c r="E104" s="257">
        <v>0</v>
      </c>
      <c r="F104" s="257">
        <v>15</v>
      </c>
      <c r="G104" s="258" t="s">
        <v>136</v>
      </c>
    </row>
    <row r="105" spans="1:9" s="254" customFormat="1" ht="14.25">
      <c r="A105" s="255">
        <v>102</v>
      </c>
      <c r="B105" s="259" t="s">
        <v>1120</v>
      </c>
      <c r="C105" s="259" t="s">
        <v>421</v>
      </c>
      <c r="D105" s="259" t="s">
        <v>659</v>
      </c>
      <c r="E105" s="257">
        <v>15</v>
      </c>
      <c r="F105" s="257">
        <v>0</v>
      </c>
      <c r="G105" s="258" t="s">
        <v>136</v>
      </c>
    </row>
    <row r="106" spans="1:9" s="254" customFormat="1" ht="14.25">
      <c r="A106" s="255">
        <v>104</v>
      </c>
      <c r="B106" s="259" t="s">
        <v>1119</v>
      </c>
      <c r="C106" s="259" t="s">
        <v>421</v>
      </c>
      <c r="D106" s="259" t="s">
        <v>641</v>
      </c>
      <c r="E106" s="257">
        <v>15</v>
      </c>
      <c r="F106" s="257">
        <v>0</v>
      </c>
      <c r="G106" s="258" t="s">
        <v>136</v>
      </c>
    </row>
    <row r="107" spans="1:9" s="254" customFormat="1" ht="14.25">
      <c r="A107" s="255">
        <v>105</v>
      </c>
      <c r="B107" s="259" t="s">
        <v>1118</v>
      </c>
      <c r="C107" s="259" t="s">
        <v>421</v>
      </c>
      <c r="D107" s="259" t="s">
        <v>647</v>
      </c>
      <c r="E107" s="257">
        <v>0</v>
      </c>
      <c r="F107" s="257">
        <v>15</v>
      </c>
      <c r="G107" s="258" t="s">
        <v>136</v>
      </c>
    </row>
    <row r="108" spans="1:9" s="254" customFormat="1" ht="14.25">
      <c r="A108" s="255">
        <v>106</v>
      </c>
      <c r="B108" s="259" t="s">
        <v>1117</v>
      </c>
      <c r="C108" s="259" t="s">
        <v>1114</v>
      </c>
      <c r="D108" s="259" t="s">
        <v>642</v>
      </c>
      <c r="E108" s="257">
        <v>0</v>
      </c>
      <c r="F108" s="257">
        <v>15</v>
      </c>
      <c r="G108" s="258" t="s">
        <v>136</v>
      </c>
    </row>
    <row r="109" spans="1:9" s="254" customFormat="1" ht="14.25">
      <c r="A109" s="255">
        <v>107</v>
      </c>
      <c r="B109" s="259" t="s">
        <v>1116</v>
      </c>
      <c r="C109" s="259" t="s">
        <v>1114</v>
      </c>
      <c r="D109" s="259" t="s">
        <v>641</v>
      </c>
      <c r="E109" s="257">
        <v>0</v>
      </c>
      <c r="F109" s="257">
        <v>15</v>
      </c>
      <c r="G109" s="258" t="s">
        <v>136</v>
      </c>
    </row>
    <row r="110" spans="1:9" s="254" customFormat="1" ht="14.25">
      <c r="A110" s="255">
        <v>108</v>
      </c>
      <c r="B110" s="259" t="s">
        <v>1115</v>
      </c>
      <c r="C110" s="259" t="s">
        <v>1114</v>
      </c>
      <c r="D110" s="259" t="s">
        <v>1053</v>
      </c>
      <c r="E110" s="257">
        <v>0</v>
      </c>
      <c r="F110" s="257">
        <v>15</v>
      </c>
      <c r="G110" s="258" t="s">
        <v>136</v>
      </c>
    </row>
    <row r="111" spans="1:9" s="254" customFormat="1" ht="14.25">
      <c r="A111" s="255">
        <v>110</v>
      </c>
      <c r="B111" s="259" t="s">
        <v>1113</v>
      </c>
      <c r="C111" s="259" t="s">
        <v>649</v>
      </c>
      <c r="D111" s="259" t="s">
        <v>642</v>
      </c>
      <c r="E111" s="257">
        <v>15</v>
      </c>
      <c r="F111" s="257">
        <v>0</v>
      </c>
      <c r="G111" s="258" t="s">
        <v>136</v>
      </c>
      <c r="I111" s="261"/>
    </row>
    <row r="112" spans="1:9" s="254" customFormat="1" ht="14.25">
      <c r="A112" s="255">
        <v>111</v>
      </c>
      <c r="B112" s="259" t="s">
        <v>441</v>
      </c>
      <c r="C112" s="259" t="s">
        <v>311</v>
      </c>
      <c r="D112" s="259" t="s">
        <v>659</v>
      </c>
      <c r="E112" s="257">
        <v>0</v>
      </c>
      <c r="F112" s="257">
        <v>15</v>
      </c>
      <c r="G112" s="262" t="s">
        <v>136</v>
      </c>
    </row>
    <row r="113" spans="1:9" s="254" customFormat="1" ht="14.25">
      <c r="A113" s="255">
        <v>112</v>
      </c>
      <c r="B113" s="259" t="s">
        <v>1112</v>
      </c>
      <c r="C113" s="259" t="s">
        <v>1108</v>
      </c>
      <c r="D113" s="259" t="s">
        <v>641</v>
      </c>
      <c r="E113" s="257">
        <v>0</v>
      </c>
      <c r="F113" s="257">
        <v>15</v>
      </c>
      <c r="G113" s="258" t="s">
        <v>136</v>
      </c>
    </row>
    <row r="114" spans="1:9" s="254" customFormat="1" ht="14.25">
      <c r="A114" s="255">
        <v>113</v>
      </c>
      <c r="B114" s="259" t="s">
        <v>1111</v>
      </c>
      <c r="C114" s="259" t="s">
        <v>1108</v>
      </c>
      <c r="D114" s="259" t="s">
        <v>642</v>
      </c>
      <c r="E114" s="257">
        <v>0</v>
      </c>
      <c r="F114" s="257">
        <v>15</v>
      </c>
      <c r="G114" s="258" t="s">
        <v>136</v>
      </c>
    </row>
    <row r="115" spans="1:9" s="254" customFormat="1" ht="14.25">
      <c r="A115" s="255">
        <v>114</v>
      </c>
      <c r="B115" s="262" t="s">
        <v>1110</v>
      </c>
      <c r="C115" s="262" t="s">
        <v>1108</v>
      </c>
      <c r="D115" s="262" t="s">
        <v>659</v>
      </c>
      <c r="E115" s="257">
        <v>15</v>
      </c>
      <c r="F115" s="257">
        <v>0</v>
      </c>
      <c r="G115" s="262" t="s">
        <v>136</v>
      </c>
    </row>
    <row r="116" spans="1:9" s="254" customFormat="1" ht="14.25">
      <c r="A116" s="255">
        <v>115</v>
      </c>
      <c r="B116" s="259" t="s">
        <v>1109</v>
      </c>
      <c r="C116" s="259" t="s">
        <v>1108</v>
      </c>
      <c r="D116" s="259" t="s">
        <v>641</v>
      </c>
      <c r="E116" s="257">
        <v>0</v>
      </c>
      <c r="F116" s="257">
        <v>15</v>
      </c>
      <c r="G116" s="258" t="s">
        <v>136</v>
      </c>
    </row>
    <row r="117" spans="1:9" s="254" customFormat="1" ht="14.25">
      <c r="A117" s="255">
        <v>116</v>
      </c>
      <c r="B117" s="259" t="s">
        <v>1107</v>
      </c>
      <c r="C117" s="259" t="s">
        <v>442</v>
      </c>
      <c r="D117" s="259" t="s">
        <v>642</v>
      </c>
      <c r="E117" s="257">
        <v>0</v>
      </c>
      <c r="F117" s="257">
        <v>15</v>
      </c>
      <c r="G117" s="258" t="s">
        <v>136</v>
      </c>
    </row>
    <row r="118" spans="1:9" s="254" customFormat="1" ht="14.25">
      <c r="A118" s="255">
        <v>117</v>
      </c>
      <c r="B118" s="259" t="s">
        <v>1106</v>
      </c>
      <c r="C118" s="259" t="s">
        <v>442</v>
      </c>
      <c r="D118" s="259" t="s">
        <v>1053</v>
      </c>
      <c r="E118" s="257">
        <v>0</v>
      </c>
      <c r="F118" s="257">
        <v>15</v>
      </c>
      <c r="G118" s="258" t="s">
        <v>136</v>
      </c>
    </row>
    <row r="119" spans="1:9" s="254" customFormat="1" ht="14.25">
      <c r="A119" s="255">
        <v>118</v>
      </c>
      <c r="B119" s="259" t="s">
        <v>1105</v>
      </c>
      <c r="C119" s="259" t="s">
        <v>440</v>
      </c>
      <c r="D119" s="259" t="s">
        <v>642</v>
      </c>
      <c r="E119" s="257">
        <v>0</v>
      </c>
      <c r="F119" s="257">
        <v>15</v>
      </c>
      <c r="G119" s="258" t="s">
        <v>136</v>
      </c>
    </row>
    <row r="120" spans="1:9" s="254" customFormat="1" ht="14.25">
      <c r="A120" s="255">
        <v>120</v>
      </c>
      <c r="B120" s="259" t="s">
        <v>1104</v>
      </c>
      <c r="C120" s="259" t="s">
        <v>583</v>
      </c>
      <c r="D120" s="259" t="s">
        <v>642</v>
      </c>
      <c r="E120" s="257">
        <v>15</v>
      </c>
      <c r="F120" s="257">
        <v>0</v>
      </c>
      <c r="G120" s="258" t="s">
        <v>136</v>
      </c>
      <c r="I120" s="261"/>
    </row>
    <row r="121" spans="1:9" s="254" customFormat="1" ht="14.25">
      <c r="A121" s="255">
        <v>121</v>
      </c>
      <c r="B121" s="259" t="s">
        <v>439</v>
      </c>
      <c r="C121" s="259" t="s">
        <v>438</v>
      </c>
      <c r="D121" s="259" t="s">
        <v>659</v>
      </c>
      <c r="E121" s="257">
        <v>0</v>
      </c>
      <c r="F121" s="257">
        <v>15</v>
      </c>
      <c r="G121" s="258" t="s">
        <v>136</v>
      </c>
      <c r="I121" s="261"/>
    </row>
    <row r="122" spans="1:9" s="254" customFormat="1" ht="14.25">
      <c r="A122" s="255">
        <v>122</v>
      </c>
      <c r="B122" s="259" t="s">
        <v>1103</v>
      </c>
      <c r="C122" s="259" t="s">
        <v>426</v>
      </c>
      <c r="D122" s="259" t="s">
        <v>641</v>
      </c>
      <c r="E122" s="257">
        <v>15</v>
      </c>
      <c r="F122" s="257">
        <v>0</v>
      </c>
      <c r="G122" s="258" t="s">
        <v>136</v>
      </c>
      <c r="I122" s="261"/>
    </row>
    <row r="123" spans="1:9" s="254" customFormat="1" ht="14.25">
      <c r="A123" s="255">
        <v>124</v>
      </c>
      <c r="B123" s="259" t="s">
        <v>1102</v>
      </c>
      <c r="C123" s="259" t="s">
        <v>426</v>
      </c>
      <c r="D123" s="259" t="s">
        <v>642</v>
      </c>
      <c r="E123" s="257">
        <v>0</v>
      </c>
      <c r="F123" s="257">
        <v>15</v>
      </c>
      <c r="G123" s="258" t="s">
        <v>136</v>
      </c>
      <c r="I123" s="261"/>
    </row>
    <row r="124" spans="1:9" s="254" customFormat="1" ht="14.25">
      <c r="A124" s="255">
        <v>125</v>
      </c>
      <c r="B124" s="259" t="s">
        <v>1101</v>
      </c>
      <c r="C124" s="259" t="s">
        <v>127</v>
      </c>
      <c r="D124" s="259" t="s">
        <v>642</v>
      </c>
      <c r="E124" s="257">
        <v>0</v>
      </c>
      <c r="F124" s="257">
        <v>0</v>
      </c>
      <c r="G124" s="258" t="s">
        <v>650</v>
      </c>
      <c r="I124" s="261"/>
    </row>
    <row r="125" spans="1:9" s="254" customFormat="1" ht="14.25">
      <c r="A125" s="255">
        <v>126</v>
      </c>
      <c r="B125" s="259" t="s">
        <v>1100</v>
      </c>
      <c r="C125" s="259" t="s">
        <v>128</v>
      </c>
      <c r="D125" s="259" t="s">
        <v>642</v>
      </c>
      <c r="E125" s="257">
        <v>0</v>
      </c>
      <c r="F125" s="257">
        <v>0</v>
      </c>
      <c r="G125" s="258" t="s">
        <v>650</v>
      </c>
      <c r="I125" s="261"/>
    </row>
    <row r="126" spans="1:9" s="254" customFormat="1" ht="14.25">
      <c r="A126" s="255">
        <v>128</v>
      </c>
      <c r="B126" s="259" t="s">
        <v>1099</v>
      </c>
      <c r="C126" s="259" t="s">
        <v>128</v>
      </c>
      <c r="D126" s="259" t="s">
        <v>641</v>
      </c>
      <c r="E126" s="257">
        <v>15</v>
      </c>
      <c r="F126" s="257">
        <v>0</v>
      </c>
      <c r="G126" s="258" t="s">
        <v>136</v>
      </c>
    </row>
    <row r="127" spans="1:9" s="254" customFormat="1" ht="14.25">
      <c r="A127" s="255">
        <v>129</v>
      </c>
      <c r="B127" s="259" t="s">
        <v>1098</v>
      </c>
      <c r="C127" s="259" t="s">
        <v>128</v>
      </c>
      <c r="D127" s="259" t="s">
        <v>659</v>
      </c>
      <c r="E127" s="257">
        <v>0</v>
      </c>
      <c r="F127" s="257">
        <v>15</v>
      </c>
      <c r="G127" s="258" t="s">
        <v>136</v>
      </c>
    </row>
    <row r="128" spans="1:9" s="254" customFormat="1" ht="14.25">
      <c r="A128" s="255">
        <v>130</v>
      </c>
      <c r="B128" s="259" t="s">
        <v>1097</v>
      </c>
      <c r="C128" s="259" t="s">
        <v>128</v>
      </c>
      <c r="D128" s="259" t="s">
        <v>641</v>
      </c>
      <c r="E128" s="257">
        <v>15</v>
      </c>
      <c r="F128" s="257">
        <v>0</v>
      </c>
      <c r="G128" s="258" t="s">
        <v>136</v>
      </c>
    </row>
    <row r="129" spans="1:9" s="254" customFormat="1" ht="14.25">
      <c r="A129" s="255">
        <v>131</v>
      </c>
      <c r="B129" s="259" t="s">
        <v>1096</v>
      </c>
      <c r="C129" s="259" t="s">
        <v>128</v>
      </c>
      <c r="D129" s="259" t="s">
        <v>659</v>
      </c>
      <c r="E129" s="257">
        <v>15</v>
      </c>
      <c r="F129" s="257">
        <v>0</v>
      </c>
      <c r="G129" s="258" t="s">
        <v>136</v>
      </c>
    </row>
    <row r="130" spans="1:9" s="254" customFormat="1" ht="14.25">
      <c r="A130" s="255">
        <v>132</v>
      </c>
      <c r="B130" s="259" t="s">
        <v>1095</v>
      </c>
      <c r="C130" s="259" t="s">
        <v>128</v>
      </c>
      <c r="D130" s="259" t="s">
        <v>1053</v>
      </c>
      <c r="E130" s="257">
        <v>15</v>
      </c>
      <c r="F130" s="257">
        <v>0</v>
      </c>
      <c r="G130" s="258" t="s">
        <v>136</v>
      </c>
    </row>
    <row r="131" spans="1:9" s="254" customFormat="1" ht="14.25">
      <c r="A131" s="255">
        <v>133</v>
      </c>
      <c r="B131" s="259" t="s">
        <v>1094</v>
      </c>
      <c r="C131" s="259" t="s">
        <v>128</v>
      </c>
      <c r="D131" s="259" t="s">
        <v>641</v>
      </c>
      <c r="E131" s="257">
        <v>15</v>
      </c>
      <c r="F131" s="257">
        <v>0</v>
      </c>
      <c r="G131" s="258" t="s">
        <v>136</v>
      </c>
    </row>
    <row r="132" spans="1:9" s="254" customFormat="1" ht="14.25">
      <c r="A132" s="255">
        <v>134</v>
      </c>
      <c r="B132" s="259" t="s">
        <v>1093</v>
      </c>
      <c r="C132" s="259" t="s">
        <v>128</v>
      </c>
      <c r="D132" s="259" t="s">
        <v>659</v>
      </c>
      <c r="E132" s="257">
        <v>0</v>
      </c>
      <c r="F132" s="257">
        <v>15</v>
      </c>
      <c r="G132" s="258" t="s">
        <v>136</v>
      </c>
    </row>
    <row r="133" spans="1:9" s="254" customFormat="1" ht="14.25">
      <c r="A133" s="255">
        <v>135</v>
      </c>
      <c r="B133" s="259" t="s">
        <v>1092</v>
      </c>
      <c r="C133" s="259" t="s">
        <v>128</v>
      </c>
      <c r="D133" s="259" t="s">
        <v>1053</v>
      </c>
      <c r="E133" s="257">
        <v>15</v>
      </c>
      <c r="F133" s="257">
        <v>0</v>
      </c>
      <c r="G133" s="258" t="s">
        <v>136</v>
      </c>
    </row>
    <row r="134" spans="1:9" s="254" customFormat="1" ht="14.25">
      <c r="A134" s="255">
        <v>136</v>
      </c>
      <c r="B134" s="259" t="s">
        <v>1091</v>
      </c>
      <c r="C134" s="259" t="s">
        <v>128</v>
      </c>
      <c r="D134" s="259" t="s">
        <v>644</v>
      </c>
      <c r="E134" s="257">
        <v>15</v>
      </c>
      <c r="F134" s="257">
        <v>0</v>
      </c>
      <c r="G134" s="258" t="s">
        <v>136</v>
      </c>
    </row>
    <row r="135" spans="1:9" s="254" customFormat="1" ht="14.25">
      <c r="A135" s="255">
        <v>137</v>
      </c>
      <c r="B135" s="259" t="s">
        <v>455</v>
      </c>
      <c r="C135" s="259" t="s">
        <v>419</v>
      </c>
      <c r="D135" s="259" t="s">
        <v>642</v>
      </c>
      <c r="E135" s="257">
        <v>0</v>
      </c>
      <c r="F135" s="257">
        <v>15</v>
      </c>
      <c r="G135" s="258" t="s">
        <v>136</v>
      </c>
    </row>
    <row r="136" spans="1:9" s="254" customFormat="1" ht="14.25">
      <c r="A136" s="255">
        <v>138</v>
      </c>
      <c r="B136" s="259" t="s">
        <v>453</v>
      </c>
      <c r="C136" s="259" t="s">
        <v>419</v>
      </c>
      <c r="D136" s="259" t="s">
        <v>644</v>
      </c>
      <c r="E136" s="257">
        <v>0</v>
      </c>
      <c r="F136" s="257">
        <v>15</v>
      </c>
      <c r="G136" s="258" t="s">
        <v>136</v>
      </c>
    </row>
    <row r="137" spans="1:9" s="254" customFormat="1" ht="14.25">
      <c r="A137" s="255">
        <v>139</v>
      </c>
      <c r="B137" s="259" t="s">
        <v>454</v>
      </c>
      <c r="C137" s="259" t="s">
        <v>419</v>
      </c>
      <c r="D137" s="259" t="s">
        <v>644</v>
      </c>
      <c r="E137" s="257">
        <v>0</v>
      </c>
      <c r="F137" s="257">
        <v>15</v>
      </c>
      <c r="G137" s="258" t="s">
        <v>136</v>
      </c>
      <c r="I137" s="261"/>
    </row>
    <row r="138" spans="1:9" s="254" customFormat="1" ht="14.25">
      <c r="A138" s="255">
        <v>140</v>
      </c>
      <c r="B138" s="259" t="s">
        <v>1090</v>
      </c>
      <c r="C138" s="259" t="s">
        <v>594</v>
      </c>
      <c r="D138" s="259" t="s">
        <v>641</v>
      </c>
      <c r="E138" s="257">
        <v>15</v>
      </c>
      <c r="F138" s="257">
        <v>0</v>
      </c>
      <c r="G138" s="258" t="s">
        <v>136</v>
      </c>
      <c r="I138" s="261"/>
    </row>
    <row r="139" spans="1:9" s="254" customFormat="1" ht="14.25">
      <c r="A139" s="255">
        <v>141</v>
      </c>
      <c r="B139" s="259" t="s">
        <v>1089</v>
      </c>
      <c r="C139" s="259" t="s">
        <v>594</v>
      </c>
      <c r="D139" s="259" t="s">
        <v>644</v>
      </c>
      <c r="E139" s="257">
        <v>0</v>
      </c>
      <c r="F139" s="257">
        <v>15</v>
      </c>
      <c r="G139" s="263" t="s">
        <v>136</v>
      </c>
      <c r="I139" s="261"/>
    </row>
    <row r="140" spans="1:9" s="254" customFormat="1" ht="14.25">
      <c r="A140" s="255">
        <v>142</v>
      </c>
      <c r="B140" s="259" t="s">
        <v>1088</v>
      </c>
      <c r="C140" s="259" t="s">
        <v>594</v>
      </c>
      <c r="D140" s="259" t="s">
        <v>644</v>
      </c>
      <c r="E140" s="257">
        <v>15</v>
      </c>
      <c r="F140" s="257">
        <v>0</v>
      </c>
      <c r="G140" s="262" t="s">
        <v>136</v>
      </c>
      <c r="I140" s="261"/>
    </row>
    <row r="141" spans="1:9" s="254" customFormat="1" ht="14.25">
      <c r="A141" s="255">
        <v>143</v>
      </c>
      <c r="B141" s="259" t="s">
        <v>1087</v>
      </c>
      <c r="C141" s="259" t="s">
        <v>594</v>
      </c>
      <c r="D141" s="259" t="s">
        <v>642</v>
      </c>
      <c r="E141" s="257">
        <v>15</v>
      </c>
      <c r="F141" s="257">
        <v>0</v>
      </c>
      <c r="G141" s="262" t="s">
        <v>136</v>
      </c>
      <c r="I141" s="261"/>
    </row>
    <row r="142" spans="1:9" s="254" customFormat="1" ht="14.25">
      <c r="A142" s="255">
        <v>144</v>
      </c>
      <c r="B142" s="262" t="s">
        <v>1086</v>
      </c>
      <c r="C142" s="262" t="s">
        <v>594</v>
      </c>
      <c r="D142" s="262" t="s">
        <v>641</v>
      </c>
      <c r="E142" s="257">
        <v>15</v>
      </c>
      <c r="F142" s="257">
        <v>0</v>
      </c>
      <c r="G142" s="262" t="s">
        <v>136</v>
      </c>
    </row>
    <row r="143" spans="1:9" s="254" customFormat="1" ht="14.25">
      <c r="A143" s="255">
        <v>145</v>
      </c>
      <c r="B143" s="262" t="s">
        <v>1085</v>
      </c>
      <c r="C143" s="262" t="s">
        <v>594</v>
      </c>
      <c r="D143" s="262" t="s">
        <v>644</v>
      </c>
      <c r="E143" s="257">
        <v>15</v>
      </c>
      <c r="F143" s="257">
        <v>0</v>
      </c>
      <c r="G143" s="262" t="s">
        <v>136</v>
      </c>
      <c r="I143" s="264"/>
    </row>
    <row r="144" spans="1:9" s="254" customFormat="1" ht="14.25">
      <c r="A144" s="255">
        <v>146</v>
      </c>
      <c r="B144" s="262" t="s">
        <v>1084</v>
      </c>
      <c r="C144" s="262" t="s">
        <v>594</v>
      </c>
      <c r="D144" s="262" t="s">
        <v>641</v>
      </c>
      <c r="E144" s="257">
        <v>15</v>
      </c>
      <c r="F144" s="257">
        <v>0</v>
      </c>
      <c r="G144" s="262" t="s">
        <v>136</v>
      </c>
      <c r="I144" s="264"/>
    </row>
    <row r="145" spans="1:9" s="254" customFormat="1" ht="14.25">
      <c r="A145" s="255">
        <v>147</v>
      </c>
      <c r="B145" s="262" t="s">
        <v>1083</v>
      </c>
      <c r="C145" s="262" t="s">
        <v>594</v>
      </c>
      <c r="D145" s="262" t="s">
        <v>659</v>
      </c>
      <c r="E145" s="257">
        <v>0</v>
      </c>
      <c r="F145" s="257">
        <v>15</v>
      </c>
      <c r="G145" s="262" t="s">
        <v>136</v>
      </c>
      <c r="I145" s="264"/>
    </row>
    <row r="146" spans="1:9" s="254" customFormat="1" ht="14.25">
      <c r="A146" s="255">
        <v>148</v>
      </c>
      <c r="B146" s="262" t="s">
        <v>1082</v>
      </c>
      <c r="C146" s="262" t="s">
        <v>594</v>
      </c>
      <c r="D146" s="262" t="s">
        <v>659</v>
      </c>
      <c r="E146" s="257">
        <v>0</v>
      </c>
      <c r="F146" s="257">
        <v>15</v>
      </c>
      <c r="G146" s="262" t="s">
        <v>136</v>
      </c>
      <c r="I146" s="264"/>
    </row>
    <row r="147" spans="1:9" s="254" customFormat="1" ht="14.25">
      <c r="A147" s="255">
        <v>149</v>
      </c>
      <c r="B147" s="262" t="s">
        <v>1081</v>
      </c>
      <c r="C147" s="262" t="s">
        <v>594</v>
      </c>
      <c r="D147" s="262" t="s">
        <v>644</v>
      </c>
      <c r="E147" s="257">
        <v>15</v>
      </c>
      <c r="F147" s="257">
        <v>0</v>
      </c>
      <c r="G147" s="262" t="s">
        <v>136</v>
      </c>
      <c r="I147" s="264"/>
    </row>
    <row r="148" spans="1:9" s="254" customFormat="1" ht="14.25">
      <c r="A148" s="255">
        <v>150</v>
      </c>
      <c r="B148" s="262" t="s">
        <v>1080</v>
      </c>
      <c r="C148" s="262" t="s">
        <v>594</v>
      </c>
      <c r="D148" s="262" t="s">
        <v>1053</v>
      </c>
      <c r="E148" s="257">
        <v>0</v>
      </c>
      <c r="F148" s="257">
        <v>15</v>
      </c>
      <c r="G148" s="262" t="s">
        <v>136</v>
      </c>
      <c r="I148" s="264"/>
    </row>
    <row r="149" spans="1:9" s="254" customFormat="1" ht="14.25">
      <c r="A149" s="255">
        <v>151</v>
      </c>
      <c r="B149" s="259" t="s">
        <v>445</v>
      </c>
      <c r="C149" s="259" t="s">
        <v>637</v>
      </c>
      <c r="D149" s="259" t="s">
        <v>641</v>
      </c>
      <c r="E149" s="257">
        <v>0</v>
      </c>
      <c r="F149" s="257">
        <v>15</v>
      </c>
      <c r="G149" s="258" t="s">
        <v>136</v>
      </c>
      <c r="I149" s="261"/>
    </row>
    <row r="150" spans="1:9" s="254" customFormat="1" ht="14.25">
      <c r="A150" s="255">
        <v>152</v>
      </c>
      <c r="B150" s="259" t="s">
        <v>446</v>
      </c>
      <c r="C150" s="259" t="s">
        <v>637</v>
      </c>
      <c r="D150" s="259" t="s">
        <v>642</v>
      </c>
      <c r="E150" s="257">
        <v>0</v>
      </c>
      <c r="F150" s="257">
        <v>15</v>
      </c>
      <c r="G150" s="258" t="s">
        <v>136</v>
      </c>
      <c r="I150" s="265"/>
    </row>
    <row r="151" spans="1:9" s="254" customFormat="1" ht="14.25">
      <c r="A151" s="255">
        <v>153</v>
      </c>
      <c r="B151" s="259" t="s">
        <v>444</v>
      </c>
      <c r="C151" s="259" t="s">
        <v>637</v>
      </c>
      <c r="D151" s="259" t="s">
        <v>641</v>
      </c>
      <c r="E151" s="257">
        <v>0</v>
      </c>
      <c r="F151" s="257">
        <v>15</v>
      </c>
      <c r="G151" s="258" t="s">
        <v>136</v>
      </c>
      <c r="I151" s="261"/>
    </row>
    <row r="152" spans="1:9" s="254" customFormat="1" ht="14.25">
      <c r="A152" s="255">
        <v>154</v>
      </c>
      <c r="B152" s="259" t="s">
        <v>1079</v>
      </c>
      <c r="C152" s="259" t="s">
        <v>1078</v>
      </c>
      <c r="D152" s="259" t="s">
        <v>644</v>
      </c>
      <c r="E152" s="257">
        <v>0</v>
      </c>
      <c r="F152" s="257">
        <v>15</v>
      </c>
      <c r="G152" s="258" t="s">
        <v>136</v>
      </c>
      <c r="I152" s="266"/>
    </row>
    <row r="153" spans="1:9" s="254" customFormat="1" ht="14.25">
      <c r="A153" s="255">
        <v>155</v>
      </c>
      <c r="B153" s="259" t="s">
        <v>1077</v>
      </c>
      <c r="C153" s="259" t="s">
        <v>289</v>
      </c>
      <c r="D153" s="259" t="s">
        <v>644</v>
      </c>
      <c r="E153" s="257">
        <v>0</v>
      </c>
      <c r="F153" s="257">
        <v>15</v>
      </c>
      <c r="G153" s="258" t="s">
        <v>136</v>
      </c>
      <c r="I153" s="261"/>
    </row>
    <row r="154" spans="1:9" s="254" customFormat="1" ht="14.25">
      <c r="A154" s="255">
        <v>156</v>
      </c>
      <c r="B154" s="259" t="s">
        <v>1076</v>
      </c>
      <c r="C154" s="259" t="s">
        <v>289</v>
      </c>
      <c r="D154" s="259" t="s">
        <v>644</v>
      </c>
      <c r="E154" s="257">
        <v>0</v>
      </c>
      <c r="F154" s="257">
        <v>15</v>
      </c>
      <c r="G154" s="258" t="s">
        <v>136</v>
      </c>
      <c r="I154" s="261"/>
    </row>
    <row r="155" spans="1:9" s="254" customFormat="1" ht="14.25">
      <c r="A155" s="255">
        <v>157</v>
      </c>
      <c r="B155" s="259" t="s">
        <v>1075</v>
      </c>
      <c r="C155" s="259" t="s">
        <v>289</v>
      </c>
      <c r="D155" s="259" t="s">
        <v>644</v>
      </c>
      <c r="E155" s="257">
        <v>15</v>
      </c>
      <c r="F155" s="257">
        <v>0</v>
      </c>
      <c r="G155" s="258" t="s">
        <v>136</v>
      </c>
    </row>
    <row r="156" spans="1:9" s="254" customFormat="1" ht="14.25">
      <c r="A156" s="255">
        <v>158</v>
      </c>
      <c r="B156" s="259" t="s">
        <v>1074</v>
      </c>
      <c r="C156" s="259" t="s">
        <v>289</v>
      </c>
      <c r="D156" s="259" t="s">
        <v>642</v>
      </c>
      <c r="E156" s="257">
        <v>0</v>
      </c>
      <c r="F156" s="257">
        <v>15</v>
      </c>
      <c r="G156" s="258" t="s">
        <v>136</v>
      </c>
    </row>
    <row r="157" spans="1:9" s="254" customFormat="1" ht="14.25">
      <c r="A157" s="255">
        <v>159</v>
      </c>
      <c r="B157" s="259" t="s">
        <v>1073</v>
      </c>
      <c r="C157" s="259" t="s">
        <v>289</v>
      </c>
      <c r="D157" s="259" t="s">
        <v>644</v>
      </c>
      <c r="E157" s="257">
        <v>15</v>
      </c>
      <c r="F157" s="257">
        <v>0</v>
      </c>
      <c r="G157" s="258" t="s">
        <v>136</v>
      </c>
    </row>
    <row r="158" spans="1:9" s="254" customFormat="1" ht="14.25">
      <c r="A158" s="255">
        <v>160</v>
      </c>
      <c r="B158" s="259" t="s">
        <v>1072</v>
      </c>
      <c r="C158" s="259" t="s">
        <v>289</v>
      </c>
      <c r="D158" s="259" t="s">
        <v>659</v>
      </c>
      <c r="E158" s="257">
        <v>0</v>
      </c>
      <c r="F158" s="257">
        <v>15</v>
      </c>
      <c r="G158" s="258" t="s">
        <v>136</v>
      </c>
    </row>
    <row r="159" spans="1:9" s="254" customFormat="1" ht="14.25">
      <c r="A159" s="255">
        <v>161</v>
      </c>
      <c r="B159" s="259" t="s">
        <v>1071</v>
      </c>
      <c r="C159" s="259" t="s">
        <v>289</v>
      </c>
      <c r="D159" s="259" t="s">
        <v>1053</v>
      </c>
      <c r="E159" s="257">
        <v>0</v>
      </c>
      <c r="F159" s="257">
        <v>15</v>
      </c>
      <c r="G159" s="258" t="s">
        <v>136</v>
      </c>
    </row>
    <row r="160" spans="1:9" s="254" customFormat="1" ht="14.25">
      <c r="A160" s="255">
        <v>162</v>
      </c>
      <c r="B160" s="259" t="s">
        <v>1070</v>
      </c>
      <c r="C160" s="259" t="s">
        <v>289</v>
      </c>
      <c r="D160" s="259" t="s">
        <v>1053</v>
      </c>
      <c r="E160" s="257">
        <v>0</v>
      </c>
      <c r="F160" s="257">
        <v>15</v>
      </c>
      <c r="G160" s="258" t="s">
        <v>136</v>
      </c>
    </row>
    <row r="161" spans="1:9" s="254" customFormat="1" ht="14.25">
      <c r="A161" s="255">
        <v>163</v>
      </c>
      <c r="B161" s="259" t="s">
        <v>1069</v>
      </c>
      <c r="C161" s="259" t="s">
        <v>289</v>
      </c>
      <c r="D161" s="259" t="s">
        <v>659</v>
      </c>
      <c r="E161" s="257">
        <v>0</v>
      </c>
      <c r="F161" s="257">
        <v>15</v>
      </c>
      <c r="G161" s="258" t="s">
        <v>136</v>
      </c>
    </row>
    <row r="162" spans="1:9" s="254" customFormat="1" ht="14.25">
      <c r="A162" s="255">
        <v>164</v>
      </c>
      <c r="B162" s="259" t="s">
        <v>1068</v>
      </c>
      <c r="C162" s="259" t="s">
        <v>289</v>
      </c>
      <c r="D162" s="259" t="s">
        <v>641</v>
      </c>
      <c r="E162" s="257">
        <v>0</v>
      </c>
      <c r="F162" s="257">
        <v>15</v>
      </c>
      <c r="G162" s="258" t="s">
        <v>136</v>
      </c>
    </row>
    <row r="163" spans="1:9" s="254" customFormat="1" ht="14.25">
      <c r="A163" s="255">
        <v>165</v>
      </c>
      <c r="B163" s="259" t="s">
        <v>1067</v>
      </c>
      <c r="C163" s="259" t="s">
        <v>289</v>
      </c>
      <c r="D163" s="259" t="s">
        <v>1053</v>
      </c>
      <c r="E163" s="257">
        <v>0</v>
      </c>
      <c r="F163" s="257">
        <v>15</v>
      </c>
      <c r="G163" s="258" t="s">
        <v>136</v>
      </c>
    </row>
    <row r="164" spans="1:9" s="254" customFormat="1" ht="14.25">
      <c r="A164" s="255">
        <v>166</v>
      </c>
      <c r="B164" s="259" t="s">
        <v>1066</v>
      </c>
      <c r="C164" s="259" t="s">
        <v>320</v>
      </c>
      <c r="D164" s="259" t="s">
        <v>642</v>
      </c>
      <c r="E164" s="257">
        <v>15</v>
      </c>
      <c r="F164" s="257">
        <v>0</v>
      </c>
      <c r="G164" s="258" t="s">
        <v>136</v>
      </c>
    </row>
    <row r="165" spans="1:9" s="254" customFormat="1" ht="14.25">
      <c r="A165" s="255">
        <v>167</v>
      </c>
      <c r="B165" s="259" t="s">
        <v>1065</v>
      </c>
      <c r="C165" s="259" t="s">
        <v>320</v>
      </c>
      <c r="D165" s="259" t="s">
        <v>641</v>
      </c>
      <c r="E165" s="257">
        <v>15</v>
      </c>
      <c r="F165" s="257">
        <v>0</v>
      </c>
      <c r="G165" s="258" t="s">
        <v>136</v>
      </c>
    </row>
    <row r="166" spans="1:9" s="254" customFormat="1" ht="14.25">
      <c r="A166" s="255">
        <v>168</v>
      </c>
      <c r="B166" s="259" t="s">
        <v>1064</v>
      </c>
      <c r="C166" s="259" t="s">
        <v>326</v>
      </c>
      <c r="D166" s="259" t="s">
        <v>642</v>
      </c>
      <c r="E166" s="257">
        <v>0</v>
      </c>
      <c r="F166" s="257">
        <v>15</v>
      </c>
      <c r="G166" s="258" t="s">
        <v>136</v>
      </c>
    </row>
    <row r="167" spans="1:9" s="254" customFormat="1" ht="14.25">
      <c r="A167" s="255">
        <v>169</v>
      </c>
      <c r="B167" s="259" t="s">
        <v>1063</v>
      </c>
      <c r="C167" s="259" t="s">
        <v>326</v>
      </c>
      <c r="D167" s="259" t="s">
        <v>641</v>
      </c>
      <c r="E167" s="257">
        <v>0</v>
      </c>
      <c r="F167" s="257">
        <v>15</v>
      </c>
      <c r="G167" s="258" t="s">
        <v>136</v>
      </c>
    </row>
    <row r="168" spans="1:9" s="254" customFormat="1" ht="14.25">
      <c r="A168" s="255">
        <v>170</v>
      </c>
      <c r="B168" s="259" t="s">
        <v>1062</v>
      </c>
      <c r="C168" s="259" t="s">
        <v>326</v>
      </c>
      <c r="D168" s="259" t="s">
        <v>644</v>
      </c>
      <c r="E168" s="257">
        <v>0</v>
      </c>
      <c r="F168" s="257">
        <v>15</v>
      </c>
      <c r="G168" s="258" t="s">
        <v>136</v>
      </c>
    </row>
    <row r="169" spans="1:9" s="254" customFormat="1" ht="14.25">
      <c r="A169" s="255">
        <v>171</v>
      </c>
      <c r="B169" s="259" t="s">
        <v>447</v>
      </c>
      <c r="C169" s="259" t="s">
        <v>326</v>
      </c>
      <c r="D169" s="259" t="s">
        <v>641</v>
      </c>
      <c r="E169" s="257">
        <v>15</v>
      </c>
      <c r="F169" s="257">
        <v>0</v>
      </c>
      <c r="G169" s="258" t="s">
        <v>136</v>
      </c>
    </row>
    <row r="170" spans="1:9" s="254" customFormat="1" ht="14.25">
      <c r="A170" s="255">
        <v>172</v>
      </c>
      <c r="B170" s="259" t="s">
        <v>1061</v>
      </c>
      <c r="C170" s="259" t="s">
        <v>326</v>
      </c>
      <c r="D170" s="259" t="s">
        <v>641</v>
      </c>
      <c r="E170" s="257">
        <v>15</v>
      </c>
      <c r="F170" s="257">
        <v>0</v>
      </c>
      <c r="G170" s="258" t="s">
        <v>136</v>
      </c>
    </row>
    <row r="171" spans="1:9" s="254" customFormat="1" ht="14.25">
      <c r="A171" s="255">
        <v>173</v>
      </c>
      <c r="B171" s="259" t="s">
        <v>1060</v>
      </c>
      <c r="C171" s="259" t="s">
        <v>326</v>
      </c>
      <c r="D171" s="259" t="s">
        <v>641</v>
      </c>
      <c r="E171" s="257">
        <v>0</v>
      </c>
      <c r="F171" s="257">
        <v>15</v>
      </c>
      <c r="G171" s="258" t="s">
        <v>136</v>
      </c>
    </row>
    <row r="172" spans="1:9" s="254" customFormat="1" ht="14.25">
      <c r="A172" s="255">
        <v>174</v>
      </c>
      <c r="B172" s="259" t="s">
        <v>1059</v>
      </c>
      <c r="C172" s="259" t="s">
        <v>326</v>
      </c>
      <c r="D172" s="259" t="s">
        <v>644</v>
      </c>
      <c r="E172" s="257">
        <v>15</v>
      </c>
      <c r="F172" s="257">
        <v>0</v>
      </c>
      <c r="G172" s="258" t="s">
        <v>136</v>
      </c>
    </row>
    <row r="173" spans="1:9" s="254" customFormat="1" ht="14.25">
      <c r="A173" s="255">
        <v>175</v>
      </c>
      <c r="B173" s="259" t="s">
        <v>1058</v>
      </c>
      <c r="C173" s="259" t="s">
        <v>305</v>
      </c>
      <c r="D173" s="259" t="s">
        <v>641</v>
      </c>
      <c r="E173" s="257">
        <v>0</v>
      </c>
      <c r="F173" s="257">
        <v>15</v>
      </c>
      <c r="G173" s="262" t="s">
        <v>136</v>
      </c>
      <c r="I173" s="264"/>
    </row>
    <row r="174" spans="1:9" s="254" customFormat="1" ht="14.25">
      <c r="A174" s="255">
        <v>176</v>
      </c>
      <c r="B174" s="262" t="s">
        <v>448</v>
      </c>
      <c r="C174" s="262" t="s">
        <v>1057</v>
      </c>
      <c r="D174" s="262" t="s">
        <v>641</v>
      </c>
      <c r="E174" s="257">
        <v>15</v>
      </c>
      <c r="F174" s="257">
        <v>0</v>
      </c>
      <c r="G174" s="262" t="s">
        <v>136</v>
      </c>
      <c r="I174" s="264"/>
    </row>
    <row r="175" spans="1:9" s="254" customFormat="1" ht="14.25">
      <c r="A175" s="255">
        <v>177</v>
      </c>
      <c r="B175" s="262" t="s">
        <v>1056</v>
      </c>
      <c r="C175" s="262" t="s">
        <v>318</v>
      </c>
      <c r="D175" s="262" t="s">
        <v>641</v>
      </c>
      <c r="E175" s="257">
        <v>0</v>
      </c>
      <c r="F175" s="257">
        <v>15</v>
      </c>
      <c r="G175" s="262" t="s">
        <v>136</v>
      </c>
      <c r="I175" s="264"/>
    </row>
    <row r="176" spans="1:9" s="254" customFormat="1" ht="14.25">
      <c r="A176" s="255">
        <v>178</v>
      </c>
      <c r="B176" s="262" t="s">
        <v>1055</v>
      </c>
      <c r="C176" s="262" t="s">
        <v>318</v>
      </c>
      <c r="D176" s="262" t="s">
        <v>642</v>
      </c>
      <c r="E176" s="257">
        <v>0</v>
      </c>
      <c r="F176" s="257">
        <v>15</v>
      </c>
      <c r="G176" s="262" t="s">
        <v>136</v>
      </c>
      <c r="I176" s="264"/>
    </row>
    <row r="177" spans="1:9" s="254" customFormat="1" ht="14.25">
      <c r="A177" s="255">
        <v>179</v>
      </c>
      <c r="B177" s="262" t="s">
        <v>1054</v>
      </c>
      <c r="C177" s="262" t="s">
        <v>318</v>
      </c>
      <c r="D177" s="262" t="s">
        <v>1053</v>
      </c>
      <c r="E177" s="257">
        <v>0</v>
      </c>
      <c r="F177" s="257">
        <v>15</v>
      </c>
      <c r="G177" s="262" t="s">
        <v>136</v>
      </c>
      <c r="I177" s="264"/>
    </row>
    <row r="178" spans="1:9" s="254" customFormat="1" ht="14.25">
      <c r="A178" s="255">
        <v>180</v>
      </c>
      <c r="B178" s="262" t="s">
        <v>1052</v>
      </c>
      <c r="C178" s="262" t="s">
        <v>1048</v>
      </c>
      <c r="D178" s="262" t="s">
        <v>644</v>
      </c>
      <c r="E178" s="257">
        <v>0</v>
      </c>
      <c r="F178" s="257">
        <v>15</v>
      </c>
      <c r="G178" s="262" t="s">
        <v>136</v>
      </c>
      <c r="I178" s="264"/>
    </row>
    <row r="179" spans="1:9" s="254" customFormat="1" ht="14.25">
      <c r="A179" s="255">
        <v>181</v>
      </c>
      <c r="B179" s="262" t="s">
        <v>1051</v>
      </c>
      <c r="C179" s="262" t="s">
        <v>1048</v>
      </c>
      <c r="D179" s="262" t="s">
        <v>644</v>
      </c>
      <c r="E179" s="257">
        <v>0</v>
      </c>
      <c r="F179" s="257">
        <v>15</v>
      </c>
      <c r="G179" s="262" t="s">
        <v>136</v>
      </c>
      <c r="I179" s="264"/>
    </row>
    <row r="180" spans="1:9" s="254" customFormat="1" ht="14.25">
      <c r="A180" s="255">
        <v>182</v>
      </c>
      <c r="B180" s="259" t="s">
        <v>1050</v>
      </c>
      <c r="C180" s="262" t="s">
        <v>1048</v>
      </c>
      <c r="D180" s="259" t="s">
        <v>644</v>
      </c>
      <c r="E180" s="257">
        <v>0</v>
      </c>
      <c r="F180" s="257">
        <v>15</v>
      </c>
      <c r="G180" s="262" t="s">
        <v>136</v>
      </c>
      <c r="I180" s="264"/>
    </row>
    <row r="181" spans="1:9" s="254" customFormat="1" ht="14.25">
      <c r="A181" s="255">
        <v>183</v>
      </c>
      <c r="B181" s="262" t="s">
        <v>1049</v>
      </c>
      <c r="C181" s="262" t="s">
        <v>1048</v>
      </c>
      <c r="D181" s="262" t="s">
        <v>641</v>
      </c>
      <c r="E181" s="257">
        <v>0</v>
      </c>
      <c r="F181" s="257">
        <v>15</v>
      </c>
      <c r="G181" s="262" t="s">
        <v>136</v>
      </c>
      <c r="I181" s="264"/>
    </row>
    <row r="182" spans="1:9" s="254" customFormat="1" ht="14.25">
      <c r="A182" s="255">
        <v>184</v>
      </c>
      <c r="B182" s="262" t="s">
        <v>1047</v>
      </c>
      <c r="C182" s="262" t="s">
        <v>645</v>
      </c>
      <c r="D182" s="262" t="s">
        <v>642</v>
      </c>
      <c r="E182" s="257">
        <v>0</v>
      </c>
      <c r="F182" s="257">
        <v>15</v>
      </c>
      <c r="G182" s="262" t="s">
        <v>136</v>
      </c>
      <c r="I182" s="264"/>
    </row>
    <row r="183" spans="1:9" s="254" customFormat="1" ht="14.25">
      <c r="A183" s="255">
        <v>185</v>
      </c>
      <c r="B183" s="262" t="s">
        <v>646</v>
      </c>
      <c r="C183" s="262" t="s">
        <v>645</v>
      </c>
      <c r="D183" s="262" t="s">
        <v>641</v>
      </c>
      <c r="E183" s="257">
        <v>0</v>
      </c>
      <c r="F183" s="257">
        <v>15</v>
      </c>
      <c r="G183" s="262" t="s">
        <v>136</v>
      </c>
      <c r="I183" s="264"/>
    </row>
    <row r="184" spans="1:9" s="254" customFormat="1" ht="14.25">
      <c r="A184" s="255">
        <v>186</v>
      </c>
      <c r="B184" s="262" t="s">
        <v>1046</v>
      </c>
      <c r="C184" s="262" t="s">
        <v>645</v>
      </c>
      <c r="D184" s="262" t="s">
        <v>641</v>
      </c>
      <c r="E184" s="257">
        <v>15</v>
      </c>
      <c r="F184" s="257">
        <v>0</v>
      </c>
      <c r="G184" s="262" t="s">
        <v>136</v>
      </c>
      <c r="I184" s="264"/>
    </row>
    <row r="185" spans="1:9" s="254" customFormat="1" ht="14.25">
      <c r="A185" s="255">
        <v>187</v>
      </c>
      <c r="B185" s="262" t="s">
        <v>1045</v>
      </c>
      <c r="C185" s="262" t="s">
        <v>645</v>
      </c>
      <c r="D185" s="262" t="s">
        <v>644</v>
      </c>
      <c r="E185" s="257">
        <v>0</v>
      </c>
      <c r="F185" s="257">
        <v>15</v>
      </c>
      <c r="G185" s="262" t="s">
        <v>136</v>
      </c>
      <c r="I185" s="264"/>
    </row>
    <row r="186" spans="1:9" s="254" customFormat="1" ht="14.25">
      <c r="A186" s="255">
        <v>188</v>
      </c>
      <c r="B186" s="262" t="s">
        <v>1044</v>
      </c>
      <c r="C186" s="262" t="s">
        <v>348</v>
      </c>
      <c r="D186" s="262" t="s">
        <v>644</v>
      </c>
      <c r="E186" s="257">
        <v>7.5</v>
      </c>
      <c r="F186" s="257">
        <v>0</v>
      </c>
      <c r="G186" s="262" t="s">
        <v>136</v>
      </c>
      <c r="I186" s="264"/>
    </row>
    <row r="187" spans="1:9" s="254" customFormat="1" ht="14.25">
      <c r="A187" s="255">
        <v>189</v>
      </c>
      <c r="B187" s="262" t="s">
        <v>1043</v>
      </c>
      <c r="C187" s="262" t="s">
        <v>1042</v>
      </c>
      <c r="D187" s="262" t="s">
        <v>641</v>
      </c>
      <c r="E187" s="257">
        <v>0</v>
      </c>
      <c r="F187" s="257">
        <v>15</v>
      </c>
      <c r="G187" s="262" t="s">
        <v>136</v>
      </c>
      <c r="I187" s="264"/>
    </row>
    <row r="188" spans="1:9" s="254" customFormat="1" ht="14.25">
      <c r="A188" s="255">
        <v>190</v>
      </c>
      <c r="B188" s="262" t="s">
        <v>1041</v>
      </c>
      <c r="C188" s="262" t="s">
        <v>348</v>
      </c>
      <c r="D188" s="262" t="s">
        <v>644</v>
      </c>
      <c r="E188" s="257">
        <v>0</v>
      </c>
      <c r="F188" s="257">
        <v>15</v>
      </c>
      <c r="G188" s="262" t="s">
        <v>136</v>
      </c>
      <c r="I188" s="264"/>
    </row>
    <row r="189" spans="1:9" s="254" customFormat="1" ht="14.25">
      <c r="A189" s="255">
        <v>191</v>
      </c>
      <c r="B189" s="262" t="s">
        <v>1040</v>
      </c>
      <c r="C189" s="262" t="s">
        <v>404</v>
      </c>
      <c r="D189" s="262" t="s">
        <v>641</v>
      </c>
      <c r="E189" s="257">
        <v>15</v>
      </c>
      <c r="F189" s="257">
        <v>0</v>
      </c>
      <c r="G189" s="262" t="s">
        <v>136</v>
      </c>
      <c r="I189" s="264"/>
    </row>
    <row r="190" spans="1:9" s="254" customFormat="1" ht="14.25">
      <c r="A190" s="255">
        <v>192</v>
      </c>
      <c r="B190" s="262" t="s">
        <v>1039</v>
      </c>
      <c r="C190" s="262" t="s">
        <v>572</v>
      </c>
      <c r="D190" s="262" t="s">
        <v>659</v>
      </c>
      <c r="E190" s="257">
        <v>0</v>
      </c>
      <c r="F190" s="257">
        <v>15</v>
      </c>
      <c r="G190" s="262" t="s">
        <v>136</v>
      </c>
      <c r="I190" s="264"/>
    </row>
    <row r="191" spans="1:9" s="254" customFormat="1" ht="14.25">
      <c r="A191" s="255">
        <v>193</v>
      </c>
      <c r="B191" s="262" t="s">
        <v>1038</v>
      </c>
      <c r="C191" s="262" t="s">
        <v>572</v>
      </c>
      <c r="D191" s="262" t="s">
        <v>659</v>
      </c>
      <c r="E191" s="257">
        <v>0</v>
      </c>
      <c r="F191" s="257">
        <v>15</v>
      </c>
      <c r="G191" s="267" t="s">
        <v>136</v>
      </c>
    </row>
    <row r="192" spans="1:9" s="254" customFormat="1" ht="14.25">
      <c r="A192" s="513" t="s">
        <v>3</v>
      </c>
      <c r="B192" s="514"/>
      <c r="C192" s="514"/>
      <c r="D192" s="515"/>
      <c r="E192" s="268">
        <f>SUM(E6:E191)</f>
        <v>892.5</v>
      </c>
      <c r="F192" s="269">
        <f>SUM(F6:F191)</f>
        <v>1725</v>
      </c>
      <c r="G192" s="270">
        <f>SUM(E192:F192)</f>
        <v>2617.5</v>
      </c>
    </row>
    <row r="193" spans="1:9">
      <c r="A193" s="399"/>
      <c r="B193" s="400"/>
      <c r="C193" s="400"/>
      <c r="D193" s="400"/>
      <c r="E193" s="400"/>
      <c r="F193" s="400"/>
      <c r="G193" s="400"/>
    </row>
    <row r="194" spans="1:9">
      <c r="A194" s="399"/>
      <c r="B194" s="400"/>
      <c r="C194" s="400"/>
      <c r="D194" s="400"/>
      <c r="E194" s="400"/>
      <c r="F194" s="400"/>
      <c r="G194" s="400"/>
    </row>
    <row r="195" spans="1:9">
      <c r="A195" s="399"/>
      <c r="B195" s="516" t="s">
        <v>0</v>
      </c>
      <c r="C195" s="517"/>
      <c r="D195" s="401"/>
      <c r="E195" s="401"/>
      <c r="F195" s="401"/>
      <c r="G195" s="401"/>
      <c r="H195" s="376"/>
      <c r="I195" s="376"/>
    </row>
    <row r="196" spans="1:9">
      <c r="A196" s="399"/>
      <c r="B196" s="356" t="s">
        <v>416</v>
      </c>
      <c r="C196" s="402">
        <f>E192</f>
        <v>892.5</v>
      </c>
      <c r="D196" s="376"/>
    </row>
    <row r="197" spans="1:9">
      <c r="A197" s="399"/>
      <c r="B197" s="356" t="s">
        <v>415</v>
      </c>
      <c r="C197" s="402">
        <f>F192</f>
        <v>1725</v>
      </c>
      <c r="D197" s="376"/>
    </row>
    <row r="198" spans="1:9">
      <c r="A198" s="399"/>
      <c r="B198" s="403" t="s">
        <v>3</v>
      </c>
      <c r="C198" s="404">
        <f>SUM(C196:C197)</f>
        <v>2617.5</v>
      </c>
      <c r="D198" s="376"/>
    </row>
    <row r="199" spans="1:9">
      <c r="A199" s="399"/>
      <c r="B199" s="401"/>
      <c r="C199" s="401"/>
    </row>
    <row r="200" spans="1:9">
      <c r="A200" s="399"/>
      <c r="B200" s="401"/>
      <c r="C200" s="401"/>
    </row>
    <row r="201" spans="1:9">
      <c r="A201" s="399"/>
      <c r="B201" s="518" t="s">
        <v>51</v>
      </c>
      <c r="C201" s="519"/>
    </row>
    <row r="202" spans="1:9">
      <c r="A202" s="399"/>
      <c r="B202" s="356" t="s">
        <v>1037</v>
      </c>
      <c r="C202" s="402">
        <v>23</v>
      </c>
    </row>
    <row r="203" spans="1:9">
      <c r="A203" s="399"/>
      <c r="B203" s="356" t="s">
        <v>1036</v>
      </c>
      <c r="C203" s="402">
        <v>68</v>
      </c>
    </row>
    <row r="204" spans="1:9">
      <c r="A204" s="399"/>
      <c r="B204" s="356" t="s">
        <v>1035</v>
      </c>
      <c r="C204" s="402">
        <v>10.5</v>
      </c>
    </row>
    <row r="205" spans="1:9">
      <c r="A205" s="399"/>
      <c r="B205" s="356" t="s">
        <v>1034</v>
      </c>
      <c r="C205" s="402">
        <v>36.44</v>
      </c>
    </row>
    <row r="206" spans="1:9">
      <c r="A206" s="399"/>
      <c r="B206" s="356" t="s">
        <v>658</v>
      </c>
      <c r="C206" s="402">
        <v>300</v>
      </c>
    </row>
    <row r="207" spans="1:9">
      <c r="A207" s="399"/>
      <c r="B207" s="356" t="s">
        <v>1033</v>
      </c>
      <c r="C207" s="402">
        <v>49.5</v>
      </c>
    </row>
    <row r="208" spans="1:9">
      <c r="A208" s="399"/>
      <c r="B208" s="356" t="s">
        <v>1032</v>
      </c>
      <c r="C208" s="402">
        <v>22</v>
      </c>
    </row>
    <row r="209" spans="1:9">
      <c r="A209" s="399"/>
      <c r="B209" s="356" t="s">
        <v>1009</v>
      </c>
      <c r="C209" s="402">
        <v>25</v>
      </c>
    </row>
    <row r="210" spans="1:9">
      <c r="A210" s="399"/>
      <c r="B210" s="356" t="s">
        <v>1359</v>
      </c>
      <c r="C210" s="402">
        <v>30</v>
      </c>
    </row>
    <row r="211" spans="1:9">
      <c r="A211" s="399"/>
      <c r="B211" s="356" t="s">
        <v>1031</v>
      </c>
      <c r="C211" s="402">
        <v>200</v>
      </c>
    </row>
    <row r="212" spans="1:9">
      <c r="A212" s="399"/>
      <c r="B212" s="356" t="s">
        <v>1008</v>
      </c>
      <c r="C212" s="402">
        <v>110</v>
      </c>
    </row>
    <row r="213" spans="1:9">
      <c r="A213" s="399"/>
      <c r="B213" s="356" t="s">
        <v>1030</v>
      </c>
      <c r="C213" s="402">
        <v>116.2</v>
      </c>
    </row>
    <row r="214" spans="1:9">
      <c r="A214" s="399"/>
      <c r="B214" s="405" t="s">
        <v>3</v>
      </c>
      <c r="C214" s="406">
        <f>SUM(C202:C213)</f>
        <v>990.6400000000001</v>
      </c>
    </row>
    <row r="215" spans="1:9">
      <c r="A215" s="399"/>
      <c r="B215" s="401"/>
      <c r="C215" s="401"/>
    </row>
    <row r="216" spans="1:9">
      <c r="A216" s="399"/>
      <c r="B216" s="401"/>
      <c r="C216" s="401"/>
    </row>
    <row r="217" spans="1:9">
      <c r="A217" s="399"/>
      <c r="B217" s="407" t="s">
        <v>0</v>
      </c>
      <c r="C217" s="408">
        <f>C198</f>
        <v>2617.5</v>
      </c>
    </row>
    <row r="218" spans="1:9">
      <c r="A218" s="399"/>
      <c r="B218" s="409" t="s">
        <v>51</v>
      </c>
      <c r="C218" s="410">
        <f>-C214</f>
        <v>-990.6400000000001</v>
      </c>
    </row>
    <row r="219" spans="1:9">
      <c r="A219" s="399"/>
      <c r="B219" s="411" t="s">
        <v>130</v>
      </c>
      <c r="C219" s="412">
        <f>C217+C218</f>
        <v>1626.86</v>
      </c>
    </row>
    <row r="220" spans="1:9">
      <c r="A220" s="399"/>
      <c r="B220" s="376"/>
      <c r="C220" s="376"/>
    </row>
    <row r="221" spans="1:9">
      <c r="B221" s="376"/>
      <c r="C221" s="376"/>
    </row>
    <row r="222" spans="1:9">
      <c r="B222" s="511" t="s">
        <v>13</v>
      </c>
      <c r="C222" s="511"/>
      <c r="D222" s="413"/>
      <c r="E222" s="413"/>
      <c r="F222" s="413"/>
      <c r="G222" s="376"/>
      <c r="H222" s="376"/>
      <c r="I222" s="376"/>
    </row>
    <row r="223" spans="1:9">
      <c r="B223" s="414" t="s">
        <v>46</v>
      </c>
      <c r="C223" s="415" t="s">
        <v>9</v>
      </c>
      <c r="D223" s="413"/>
      <c r="E223" s="413"/>
      <c r="F223" s="413"/>
      <c r="G223" s="376"/>
      <c r="H223" s="376"/>
      <c r="I223" s="376"/>
    </row>
    <row r="224" spans="1:9">
      <c r="B224" s="416" t="s">
        <v>1631</v>
      </c>
      <c r="C224" s="417">
        <v>15</v>
      </c>
      <c r="D224" s="418"/>
      <c r="E224" s="413"/>
      <c r="F224" s="413"/>
      <c r="G224" s="376"/>
      <c r="H224" s="376"/>
      <c r="I224" s="376"/>
    </row>
    <row r="225" spans="2:9">
      <c r="B225" s="416" t="s">
        <v>1632</v>
      </c>
      <c r="C225" s="417">
        <v>15</v>
      </c>
      <c r="D225" s="418"/>
      <c r="E225" s="413"/>
      <c r="F225" s="413"/>
      <c r="G225" s="376"/>
      <c r="H225" s="376"/>
      <c r="I225" s="376"/>
    </row>
    <row r="226" spans="2:9">
      <c r="B226" s="416" t="s">
        <v>1633</v>
      </c>
      <c r="C226" s="417">
        <v>15</v>
      </c>
      <c r="D226" s="418"/>
      <c r="E226" s="413"/>
      <c r="F226" s="413"/>
      <c r="G226" s="376"/>
      <c r="H226" s="376"/>
      <c r="I226" s="376"/>
    </row>
    <row r="227" spans="2:9">
      <c r="B227" s="419" t="s">
        <v>3</v>
      </c>
      <c r="C227" s="420">
        <f>SUBTOTAL(9,C224:C226)</f>
        <v>45</v>
      </c>
      <c r="D227" s="413"/>
      <c r="E227" s="413"/>
      <c r="F227" s="413"/>
      <c r="G227" s="376"/>
      <c r="H227" s="376"/>
      <c r="I227" s="376"/>
    </row>
    <row r="228" spans="2:9">
      <c r="B228" s="376"/>
      <c r="C228" s="376"/>
      <c r="D228" s="376"/>
      <c r="E228" s="376"/>
      <c r="F228" s="376"/>
      <c r="G228" s="376"/>
      <c r="H228" s="376"/>
      <c r="I228" s="376"/>
    </row>
    <row r="229" spans="2:9">
      <c r="B229" s="376"/>
      <c r="C229" s="376"/>
      <c r="D229" s="376"/>
      <c r="E229" s="376"/>
      <c r="F229" s="376"/>
      <c r="G229" s="376"/>
      <c r="H229" s="376"/>
      <c r="I229" s="376"/>
    </row>
    <row r="230" spans="2:9">
      <c r="B230" s="376"/>
      <c r="C230" s="376"/>
      <c r="D230" s="376"/>
      <c r="E230" s="376"/>
      <c r="F230" s="376"/>
      <c r="G230" s="376"/>
      <c r="H230" s="376"/>
      <c r="I230" s="376"/>
    </row>
    <row r="231" spans="2:9">
      <c r="B231" s="376"/>
      <c r="C231" s="376"/>
      <c r="D231" s="376"/>
      <c r="E231" s="376"/>
      <c r="F231" s="376"/>
      <c r="G231" s="376"/>
      <c r="H231" s="376"/>
      <c r="I231" s="376"/>
    </row>
    <row r="232" spans="2:9">
      <c r="B232" s="376"/>
      <c r="C232" s="376"/>
      <c r="D232" s="376"/>
      <c r="E232" s="376"/>
      <c r="F232" s="376"/>
      <c r="G232" s="376"/>
      <c r="H232" s="376"/>
      <c r="I232" s="376"/>
    </row>
    <row r="233" spans="2:9">
      <c r="B233" s="376"/>
      <c r="C233" s="376"/>
      <c r="D233" s="376"/>
      <c r="E233" s="376"/>
      <c r="F233" s="376"/>
      <c r="G233" s="376"/>
      <c r="H233" s="376"/>
      <c r="I233" s="376"/>
    </row>
    <row r="234" spans="2:9">
      <c r="B234" s="376"/>
      <c r="C234" s="376"/>
      <c r="D234" s="376"/>
      <c r="E234" s="376"/>
      <c r="F234" s="376"/>
      <c r="G234" s="376"/>
      <c r="H234" s="376"/>
      <c r="I234" s="376"/>
    </row>
    <row r="235" spans="2:9">
      <c r="B235" s="376"/>
      <c r="C235" s="376"/>
      <c r="D235" s="376"/>
      <c r="E235" s="376"/>
      <c r="F235" s="376"/>
      <c r="G235" s="376"/>
      <c r="H235" s="376"/>
      <c r="I235" s="376"/>
    </row>
    <row r="236" spans="2:9">
      <c r="B236" s="376"/>
      <c r="C236" s="376"/>
      <c r="D236" s="376"/>
      <c r="E236" s="376"/>
      <c r="F236" s="376"/>
      <c r="G236" s="376"/>
      <c r="H236" s="376"/>
      <c r="I236" s="376"/>
    </row>
    <row r="237" spans="2:9">
      <c r="B237" s="376"/>
      <c r="C237" s="376"/>
      <c r="D237" s="376"/>
      <c r="E237" s="376"/>
      <c r="F237" s="376"/>
      <c r="G237" s="376"/>
      <c r="H237" s="376"/>
      <c r="I237" s="376"/>
    </row>
    <row r="238" spans="2:9">
      <c r="B238" s="376"/>
      <c r="C238" s="376"/>
      <c r="D238" s="376"/>
      <c r="E238" s="376"/>
      <c r="F238" s="376"/>
      <c r="G238" s="376"/>
      <c r="H238" s="376"/>
      <c r="I238" s="376"/>
    </row>
  </sheetData>
  <autoFilter ref="A5:G192"/>
  <mergeCells count="8">
    <mergeCell ref="A1:G1"/>
    <mergeCell ref="A2:G2"/>
    <mergeCell ref="A3:G3"/>
    <mergeCell ref="B222:C222"/>
    <mergeCell ref="A4:G4"/>
    <mergeCell ref="A192:D192"/>
    <mergeCell ref="B195:C195"/>
    <mergeCell ref="B201:C20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zoomScaleNormal="100" workbookViewId="0">
      <selection activeCell="B6" sqref="B6"/>
    </sheetView>
  </sheetViews>
  <sheetFormatPr baseColWidth="10" defaultRowHeight="14.25"/>
  <cols>
    <col min="1" max="1" width="5.42578125" style="421" bestFit="1" customWidth="1"/>
    <col min="2" max="2" width="31.28515625" style="421" customWidth="1"/>
    <col min="3" max="3" width="21.28515625" style="421" customWidth="1"/>
    <col min="4" max="4" width="15.140625" style="421" customWidth="1"/>
    <col min="5" max="5" width="16.85546875" style="421" customWidth="1"/>
    <col min="6" max="6" width="16.42578125" style="421" customWidth="1"/>
    <col min="7" max="7" width="13.85546875" style="421" customWidth="1"/>
    <col min="8" max="8" width="13.140625" style="421" customWidth="1"/>
    <col min="9" max="9" width="14.140625" style="421" customWidth="1"/>
    <col min="10" max="10" width="15.140625" style="421" customWidth="1"/>
    <col min="11" max="11" width="11.42578125" style="421"/>
    <col min="12" max="12" width="31.140625" style="421" customWidth="1"/>
    <col min="13" max="16384" width="11.42578125" style="421"/>
  </cols>
  <sheetData>
    <row r="1" spans="1:11" ht="15">
      <c r="A1" s="524" t="s">
        <v>424</v>
      </c>
      <c r="B1" s="525"/>
      <c r="C1" s="525"/>
      <c r="D1" s="525"/>
      <c r="E1" s="525"/>
      <c r="F1" s="525"/>
      <c r="G1" s="525"/>
      <c r="H1" s="525"/>
      <c r="I1" s="525"/>
      <c r="J1" s="525"/>
    </row>
    <row r="2" spans="1:11" ht="15">
      <c r="A2" s="524" t="s">
        <v>1029</v>
      </c>
      <c r="B2" s="525"/>
      <c r="C2" s="525"/>
      <c r="D2" s="525"/>
      <c r="E2" s="525"/>
      <c r="F2" s="525"/>
      <c r="G2" s="525"/>
      <c r="H2" s="525"/>
      <c r="I2" s="525"/>
      <c r="J2" s="525"/>
    </row>
    <row r="3" spans="1:11" ht="15">
      <c r="A3" s="524" t="s">
        <v>1028</v>
      </c>
      <c r="B3" s="525"/>
      <c r="C3" s="525"/>
      <c r="D3" s="525"/>
      <c r="E3" s="525"/>
      <c r="F3" s="525"/>
      <c r="G3" s="525"/>
      <c r="H3" s="525"/>
      <c r="I3" s="525"/>
      <c r="J3" s="525"/>
    </row>
    <row r="4" spans="1:11">
      <c r="A4" s="529"/>
      <c r="B4" s="529"/>
      <c r="C4" s="529"/>
      <c r="D4" s="529"/>
      <c r="E4" s="529"/>
      <c r="F4" s="529"/>
      <c r="G4" s="529"/>
      <c r="H4" s="529"/>
      <c r="I4" s="529"/>
      <c r="J4" s="529"/>
    </row>
    <row r="5" spans="1:11" ht="25.5">
      <c r="A5" s="422" t="s">
        <v>457</v>
      </c>
      <c r="B5" s="422" t="s">
        <v>46</v>
      </c>
      <c r="C5" s="422" t="s">
        <v>635</v>
      </c>
      <c r="D5" s="422" t="s">
        <v>1027</v>
      </c>
      <c r="E5" s="422" t="s">
        <v>1026</v>
      </c>
      <c r="F5" s="422" t="s">
        <v>643</v>
      </c>
      <c r="G5" s="422" t="s">
        <v>1025</v>
      </c>
      <c r="H5" s="422" t="s">
        <v>1024</v>
      </c>
      <c r="I5" s="422" t="s">
        <v>1023</v>
      </c>
      <c r="J5" s="422" t="s">
        <v>3</v>
      </c>
    </row>
    <row r="6" spans="1:11">
      <c r="A6" s="423">
        <v>1</v>
      </c>
      <c r="B6" s="424" t="s">
        <v>1022</v>
      </c>
      <c r="C6" s="423" t="s">
        <v>633</v>
      </c>
      <c r="D6" s="425">
        <v>6</v>
      </c>
      <c r="E6" s="426" t="s">
        <v>655</v>
      </c>
      <c r="F6" s="427">
        <v>2</v>
      </c>
      <c r="G6" s="426" t="s">
        <v>655</v>
      </c>
      <c r="H6" s="428">
        <v>0</v>
      </c>
      <c r="I6" s="428">
        <v>100</v>
      </c>
      <c r="J6" s="427" t="s">
        <v>136</v>
      </c>
      <c r="K6" s="429"/>
    </row>
    <row r="7" spans="1:11">
      <c r="A7" s="423">
        <v>2</v>
      </c>
      <c r="B7" s="424" t="s">
        <v>423</v>
      </c>
      <c r="C7" s="423" t="s">
        <v>621</v>
      </c>
      <c r="D7" s="425">
        <v>1</v>
      </c>
      <c r="E7" s="426" t="s">
        <v>655</v>
      </c>
      <c r="F7" s="426" t="s">
        <v>655</v>
      </c>
      <c r="G7" s="426" t="s">
        <v>655</v>
      </c>
      <c r="H7" s="428">
        <v>16</v>
      </c>
      <c r="I7" s="428">
        <v>0</v>
      </c>
      <c r="J7" s="427" t="s">
        <v>136</v>
      </c>
      <c r="K7" s="429"/>
    </row>
    <row r="8" spans="1:11">
      <c r="A8" s="423">
        <v>3</v>
      </c>
      <c r="B8" s="424" t="s">
        <v>324</v>
      </c>
      <c r="C8" s="423" t="s">
        <v>619</v>
      </c>
      <c r="D8" s="425">
        <v>6</v>
      </c>
      <c r="E8" s="426" t="s">
        <v>655</v>
      </c>
      <c r="F8" s="427">
        <v>2</v>
      </c>
      <c r="G8" s="426" t="s">
        <v>655</v>
      </c>
      <c r="H8" s="428">
        <v>40</v>
      </c>
      <c r="I8" s="428">
        <v>60</v>
      </c>
      <c r="J8" s="427" t="s">
        <v>136</v>
      </c>
      <c r="K8" s="429"/>
    </row>
    <row r="9" spans="1:11">
      <c r="A9" s="423">
        <v>4</v>
      </c>
      <c r="B9" s="424" t="s">
        <v>17</v>
      </c>
      <c r="C9" s="423" t="s">
        <v>617</v>
      </c>
      <c r="D9" s="425">
        <v>4</v>
      </c>
      <c r="E9" s="427">
        <v>1</v>
      </c>
      <c r="F9" s="427">
        <v>1</v>
      </c>
      <c r="G9" s="426" t="s">
        <v>655</v>
      </c>
      <c r="H9" s="428">
        <v>0</v>
      </c>
      <c r="I9" s="428">
        <v>82</v>
      </c>
      <c r="J9" s="427" t="s">
        <v>136</v>
      </c>
      <c r="K9" s="429"/>
    </row>
    <row r="10" spans="1:11">
      <c r="A10" s="423">
        <v>5</v>
      </c>
      <c r="B10" s="424" t="s">
        <v>1021</v>
      </c>
      <c r="C10" s="423" t="s">
        <v>606</v>
      </c>
      <c r="D10" s="425">
        <v>8</v>
      </c>
      <c r="E10" s="427">
        <v>4</v>
      </c>
      <c r="F10" s="427">
        <v>2</v>
      </c>
      <c r="G10" s="426" t="s">
        <v>655</v>
      </c>
      <c r="H10" s="428">
        <v>0</v>
      </c>
      <c r="I10" s="428">
        <v>196</v>
      </c>
      <c r="J10" s="427" t="s">
        <v>136</v>
      </c>
      <c r="K10" s="429"/>
    </row>
    <row r="11" spans="1:11">
      <c r="A11" s="423">
        <v>6</v>
      </c>
      <c r="B11" s="424" t="s">
        <v>128</v>
      </c>
      <c r="C11" s="423" t="s">
        <v>596</v>
      </c>
      <c r="D11" s="425">
        <v>1</v>
      </c>
      <c r="E11" s="427">
        <v>1</v>
      </c>
      <c r="F11" s="426" t="s">
        <v>655</v>
      </c>
      <c r="G11" s="426" t="s">
        <v>655</v>
      </c>
      <c r="H11" s="428">
        <v>22</v>
      </c>
      <c r="I11" s="428">
        <v>10</v>
      </c>
      <c r="J11" s="427" t="s">
        <v>136</v>
      </c>
      <c r="K11" s="429"/>
    </row>
    <row r="12" spans="1:11">
      <c r="A12" s="423">
        <v>7</v>
      </c>
      <c r="B12" s="424" t="s">
        <v>1020</v>
      </c>
      <c r="C12" s="423" t="s">
        <v>594</v>
      </c>
      <c r="D12" s="430">
        <v>13</v>
      </c>
      <c r="E12" s="427">
        <v>12</v>
      </c>
      <c r="F12" s="427">
        <v>2</v>
      </c>
      <c r="G12" s="426" t="s">
        <v>655</v>
      </c>
      <c r="H12" s="428">
        <v>30</v>
      </c>
      <c r="I12" s="428">
        <v>374</v>
      </c>
      <c r="J12" s="427" t="s">
        <v>136</v>
      </c>
      <c r="K12" s="429"/>
    </row>
    <row r="13" spans="1:11">
      <c r="A13" s="423">
        <v>8</v>
      </c>
      <c r="B13" s="424" t="s">
        <v>326</v>
      </c>
      <c r="C13" s="423" t="s">
        <v>592</v>
      </c>
      <c r="D13" s="425">
        <v>1</v>
      </c>
      <c r="E13" s="426" t="s">
        <v>655</v>
      </c>
      <c r="F13" s="427">
        <v>1</v>
      </c>
      <c r="G13" s="426" t="s">
        <v>655</v>
      </c>
      <c r="H13" s="428">
        <v>0</v>
      </c>
      <c r="I13" s="428">
        <v>18</v>
      </c>
      <c r="J13" s="427" t="s">
        <v>136</v>
      </c>
      <c r="K13" s="429"/>
    </row>
    <row r="14" spans="1:11">
      <c r="A14" s="423">
        <v>9</v>
      </c>
      <c r="B14" s="424" t="s">
        <v>639</v>
      </c>
      <c r="C14" s="423" t="s">
        <v>1019</v>
      </c>
      <c r="D14" s="431">
        <v>0</v>
      </c>
      <c r="E14" s="427">
        <v>9</v>
      </c>
      <c r="F14" s="427">
        <v>3</v>
      </c>
      <c r="G14" s="427">
        <v>1</v>
      </c>
      <c r="H14" s="428">
        <v>155</v>
      </c>
      <c r="I14" s="428">
        <v>0</v>
      </c>
      <c r="J14" s="427" t="s">
        <v>136</v>
      </c>
    </row>
    <row r="15" spans="1:11">
      <c r="A15" s="423">
        <v>10</v>
      </c>
      <c r="B15" s="424" t="s">
        <v>393</v>
      </c>
      <c r="C15" s="423" t="s">
        <v>628</v>
      </c>
      <c r="D15" s="431">
        <v>0</v>
      </c>
      <c r="E15" s="427">
        <v>1</v>
      </c>
      <c r="F15" s="427">
        <v>1</v>
      </c>
      <c r="G15" s="426" t="s">
        <v>655</v>
      </c>
      <c r="H15" s="428">
        <v>0</v>
      </c>
      <c r="I15" s="428">
        <v>18</v>
      </c>
      <c r="J15" s="427" t="s">
        <v>136</v>
      </c>
    </row>
    <row r="16" spans="1:11">
      <c r="A16" s="423">
        <v>11</v>
      </c>
      <c r="B16" s="424" t="s">
        <v>310</v>
      </c>
      <c r="C16" s="423" t="s">
        <v>591</v>
      </c>
      <c r="D16" s="431">
        <v>0</v>
      </c>
      <c r="E16" s="427">
        <v>3</v>
      </c>
      <c r="F16" s="427">
        <v>2</v>
      </c>
      <c r="G16" s="426" t="s">
        <v>655</v>
      </c>
      <c r="H16" s="428">
        <v>52</v>
      </c>
      <c r="I16" s="428">
        <v>0</v>
      </c>
      <c r="J16" s="427" t="s">
        <v>136</v>
      </c>
    </row>
    <row r="17" spans="1:10">
      <c r="A17" s="423">
        <v>12</v>
      </c>
      <c r="B17" s="424" t="s">
        <v>309</v>
      </c>
      <c r="C17" s="423" t="s">
        <v>616</v>
      </c>
      <c r="D17" s="431">
        <v>0</v>
      </c>
      <c r="E17" s="427">
        <v>2</v>
      </c>
      <c r="F17" s="427">
        <v>2</v>
      </c>
      <c r="G17" s="426" t="s">
        <v>655</v>
      </c>
      <c r="H17" s="428">
        <v>36</v>
      </c>
      <c r="I17" s="428">
        <v>0</v>
      </c>
      <c r="J17" s="427" t="s">
        <v>136</v>
      </c>
    </row>
    <row r="18" spans="1:10">
      <c r="A18" s="423">
        <v>13</v>
      </c>
      <c r="B18" s="424" t="s">
        <v>427</v>
      </c>
      <c r="C18" s="423" t="s">
        <v>614</v>
      </c>
      <c r="D18" s="431">
        <v>0</v>
      </c>
      <c r="E18" s="427">
        <v>1</v>
      </c>
      <c r="F18" s="426" t="s">
        <v>655</v>
      </c>
      <c r="G18" s="426" t="s">
        <v>655</v>
      </c>
      <c r="H18" s="428">
        <v>16</v>
      </c>
      <c r="I18" s="428">
        <v>0</v>
      </c>
      <c r="J18" s="427" t="s">
        <v>136</v>
      </c>
    </row>
    <row r="19" spans="1:10" ht="15" customHeight="1">
      <c r="A19" s="526" t="s">
        <v>3</v>
      </c>
      <c r="B19" s="527"/>
      <c r="C19" s="528"/>
      <c r="D19" s="432">
        <v>40</v>
      </c>
      <c r="E19" s="433">
        <f>SUM(E6:E18)</f>
        <v>34</v>
      </c>
      <c r="F19" s="433">
        <f>SUM(F6:F18)</f>
        <v>18</v>
      </c>
      <c r="G19" s="433">
        <f>SUM(G6:G18)</f>
        <v>1</v>
      </c>
      <c r="H19" s="434">
        <f>SUM(H6:H18)</f>
        <v>367</v>
      </c>
      <c r="I19" s="434">
        <f>SUM(I6:I18)</f>
        <v>858</v>
      </c>
      <c r="J19" s="435">
        <f>SUM(H19:I19)</f>
        <v>1225</v>
      </c>
    </row>
    <row r="20" spans="1:10" ht="15">
      <c r="B20" s="436"/>
      <c r="C20" s="437"/>
    </row>
    <row r="21" spans="1:10">
      <c r="A21" s="439"/>
      <c r="B21" s="440"/>
      <c r="C21" s="441"/>
      <c r="I21" s="438"/>
    </row>
    <row r="22" spans="1:10">
      <c r="A22" s="439"/>
      <c r="B22" s="520" t="s">
        <v>0</v>
      </c>
      <c r="C22" s="521"/>
    </row>
    <row r="23" spans="1:10" s="455" customFormat="1" ht="27" customHeight="1">
      <c r="A23" s="452"/>
      <c r="B23" s="453" t="s">
        <v>416</v>
      </c>
      <c r="C23" s="454">
        <f>H19</f>
        <v>367</v>
      </c>
    </row>
    <row r="24" spans="1:10" s="455" customFormat="1" ht="27" customHeight="1">
      <c r="A24" s="452"/>
      <c r="B24" s="453" t="s">
        <v>415</v>
      </c>
      <c r="C24" s="454">
        <f>I19</f>
        <v>858</v>
      </c>
    </row>
    <row r="25" spans="1:10" s="455" customFormat="1" ht="27" customHeight="1">
      <c r="A25" s="452"/>
      <c r="B25" s="453" t="s">
        <v>414</v>
      </c>
      <c r="C25" s="454">
        <v>105</v>
      </c>
    </row>
    <row r="26" spans="1:10">
      <c r="A26" s="439"/>
      <c r="B26" s="442" t="s">
        <v>3</v>
      </c>
      <c r="C26" s="443">
        <f>SUM(C23:C25)</f>
        <v>1330</v>
      </c>
    </row>
    <row r="27" spans="1:10">
      <c r="A27" s="439"/>
      <c r="B27" s="439"/>
      <c r="C27" s="439"/>
    </row>
    <row r="28" spans="1:10">
      <c r="A28" s="439"/>
      <c r="B28" s="439"/>
      <c r="C28" s="439"/>
    </row>
    <row r="29" spans="1:10">
      <c r="A29" s="439"/>
      <c r="B29" s="522" t="s">
        <v>51</v>
      </c>
      <c r="C29" s="523"/>
    </row>
    <row r="30" spans="1:10" s="455" customFormat="1" ht="27" customHeight="1">
      <c r="A30" s="452"/>
      <c r="B30" s="453" t="s">
        <v>1018</v>
      </c>
      <c r="C30" s="454">
        <v>50</v>
      </c>
    </row>
    <row r="31" spans="1:10" s="455" customFormat="1" ht="27" customHeight="1">
      <c r="A31" s="452"/>
      <c r="B31" s="453" t="s">
        <v>1017</v>
      </c>
      <c r="C31" s="454">
        <v>32</v>
      </c>
    </row>
    <row r="32" spans="1:10" s="455" customFormat="1" ht="27" customHeight="1">
      <c r="A32" s="452"/>
      <c r="B32" s="453" t="s">
        <v>1016</v>
      </c>
      <c r="C32" s="454">
        <v>19.649999999999999</v>
      </c>
    </row>
    <row r="33" spans="1:3" s="455" customFormat="1" ht="27" customHeight="1">
      <c r="A33" s="452"/>
      <c r="B33" s="453" t="s">
        <v>1015</v>
      </c>
      <c r="C33" s="454">
        <v>306.8</v>
      </c>
    </row>
    <row r="34" spans="1:3" s="455" customFormat="1" ht="27" customHeight="1">
      <c r="A34" s="452"/>
      <c r="B34" s="453" t="s">
        <v>1014</v>
      </c>
      <c r="C34" s="454">
        <v>305</v>
      </c>
    </row>
    <row r="35" spans="1:3" s="455" customFormat="1" ht="27" customHeight="1">
      <c r="A35" s="452"/>
      <c r="B35" s="453" t="s">
        <v>1013</v>
      </c>
      <c r="C35" s="454">
        <v>50</v>
      </c>
    </row>
    <row r="36" spans="1:3" s="455" customFormat="1" ht="27" customHeight="1">
      <c r="A36" s="452"/>
      <c r="B36" s="453" t="s">
        <v>1012</v>
      </c>
      <c r="C36" s="454">
        <v>100</v>
      </c>
    </row>
    <row r="37" spans="1:3" s="455" customFormat="1" ht="27" customHeight="1">
      <c r="A37" s="452"/>
      <c r="B37" s="453" t="s">
        <v>1011</v>
      </c>
      <c r="C37" s="454">
        <v>80</v>
      </c>
    </row>
    <row r="38" spans="1:3" s="455" customFormat="1" ht="27" customHeight="1">
      <c r="A38" s="452"/>
      <c r="B38" s="453" t="s">
        <v>1004</v>
      </c>
      <c r="C38" s="454">
        <v>7.5</v>
      </c>
    </row>
    <row r="39" spans="1:3" s="455" customFormat="1" ht="27" customHeight="1">
      <c r="A39" s="452"/>
      <c r="B39" s="453" t="s">
        <v>1010</v>
      </c>
      <c r="C39" s="454">
        <v>20</v>
      </c>
    </row>
    <row r="40" spans="1:3" s="455" customFormat="1" ht="27" customHeight="1">
      <c r="A40" s="452"/>
      <c r="B40" s="453" t="s">
        <v>1009</v>
      </c>
      <c r="C40" s="454">
        <v>20</v>
      </c>
    </row>
    <row r="41" spans="1:3" s="455" customFormat="1" ht="27" customHeight="1">
      <c r="A41" s="452"/>
      <c r="B41" s="453" t="s">
        <v>1008</v>
      </c>
      <c r="C41" s="454">
        <v>60</v>
      </c>
    </row>
    <row r="42" spans="1:3" s="455" customFormat="1" ht="27" customHeight="1">
      <c r="A42" s="452"/>
      <c r="B42" s="453" t="s">
        <v>1007</v>
      </c>
      <c r="C42" s="454">
        <v>12</v>
      </c>
    </row>
    <row r="43" spans="1:3" s="455" customFormat="1" ht="27" customHeight="1">
      <c r="A43" s="452"/>
      <c r="B43" s="453" t="s">
        <v>1006</v>
      </c>
      <c r="C43" s="454">
        <v>4.5</v>
      </c>
    </row>
    <row r="44" spans="1:3" s="455" customFormat="1" ht="27" customHeight="1">
      <c r="A44" s="452"/>
      <c r="B44" s="453" t="s">
        <v>1003</v>
      </c>
      <c r="C44" s="454">
        <v>23.5</v>
      </c>
    </row>
    <row r="45" spans="1:3" s="455" customFormat="1" ht="27" customHeight="1">
      <c r="A45" s="452"/>
      <c r="B45" s="453" t="s">
        <v>1630</v>
      </c>
      <c r="C45" s="454">
        <v>40</v>
      </c>
    </row>
    <row r="46" spans="1:3" s="455" customFormat="1" ht="27" customHeight="1">
      <c r="A46" s="452"/>
      <c r="B46" s="453" t="s">
        <v>1005</v>
      </c>
      <c r="C46" s="454">
        <v>20</v>
      </c>
    </row>
    <row r="47" spans="1:3">
      <c r="A47" s="439"/>
      <c r="B47" s="444" t="s">
        <v>3</v>
      </c>
      <c r="C47" s="445">
        <f>SUM(C30:C46)</f>
        <v>1150.95</v>
      </c>
    </row>
    <row r="48" spans="1:3">
      <c r="A48" s="439"/>
      <c r="B48" s="441"/>
      <c r="C48" s="441"/>
    </row>
    <row r="49" spans="1:3">
      <c r="A49" s="439"/>
      <c r="B49" s="441"/>
      <c r="C49" s="441"/>
    </row>
    <row r="50" spans="1:3">
      <c r="A50" s="439"/>
      <c r="B50" s="446" t="s">
        <v>0</v>
      </c>
      <c r="C50" s="447">
        <f>C26</f>
        <v>1330</v>
      </c>
    </row>
    <row r="51" spans="1:3">
      <c r="A51" s="439"/>
      <c r="B51" s="448" t="s">
        <v>51</v>
      </c>
      <c r="C51" s="449">
        <f>-C47</f>
        <v>-1150.95</v>
      </c>
    </row>
    <row r="52" spans="1:3">
      <c r="A52" s="439"/>
      <c r="B52" s="450" t="s">
        <v>130</v>
      </c>
      <c r="C52" s="451">
        <f>C50+C51</f>
        <v>179.04999999999995</v>
      </c>
    </row>
    <row r="53" spans="1:3">
      <c r="A53" s="439"/>
      <c r="B53" s="439"/>
      <c r="C53" s="439"/>
    </row>
    <row r="54" spans="1:3">
      <c r="A54" s="439"/>
      <c r="B54" s="439"/>
      <c r="C54" s="439"/>
    </row>
    <row r="55" spans="1:3">
      <c r="A55" s="439"/>
      <c r="B55" s="439"/>
      <c r="C55" s="439"/>
    </row>
    <row r="56" spans="1:3">
      <c r="A56" s="439"/>
      <c r="B56" s="439"/>
      <c r="C56" s="439"/>
    </row>
    <row r="57" spans="1:3">
      <c r="A57" s="439"/>
      <c r="B57" s="439"/>
      <c r="C57" s="439"/>
    </row>
    <row r="58" spans="1:3">
      <c r="A58" s="439"/>
      <c r="B58" s="439"/>
      <c r="C58" s="439"/>
    </row>
    <row r="59" spans="1:3">
      <c r="A59" s="439"/>
      <c r="B59" s="439"/>
      <c r="C59" s="439"/>
    </row>
    <row r="60" spans="1:3">
      <c r="A60" s="439"/>
      <c r="B60" s="439"/>
      <c r="C60" s="439"/>
    </row>
    <row r="61" spans="1:3">
      <c r="A61" s="439"/>
      <c r="B61" s="439"/>
      <c r="C61" s="439"/>
    </row>
    <row r="62" spans="1:3">
      <c r="A62" s="439"/>
      <c r="B62" s="439"/>
      <c r="C62" s="439"/>
    </row>
  </sheetData>
  <mergeCells count="7">
    <mergeCell ref="B22:C22"/>
    <mergeCell ref="B29:C29"/>
    <mergeCell ref="A1:J1"/>
    <mergeCell ref="A2:J2"/>
    <mergeCell ref="A3:J3"/>
    <mergeCell ref="A19:C19"/>
    <mergeCell ref="A4:J4"/>
  </mergeCells>
  <pageMargins left="0.7" right="0.7" top="0.75" bottom="0.75" header="0.3" footer="0.3"/>
  <pageSetup paperSize="9" scale="6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H323"/>
  <sheetViews>
    <sheetView tabSelected="1" topLeftCell="A313" zoomScale="70" zoomScaleNormal="70" workbookViewId="0">
      <selection activeCell="F240" sqref="F240"/>
    </sheetView>
  </sheetViews>
  <sheetFormatPr baseColWidth="10" defaultColWidth="11.42578125" defaultRowHeight="15"/>
  <cols>
    <col min="1" max="1" width="12.28515625" style="11" customWidth="1"/>
    <col min="2" max="2" width="45.28515625" style="10" bestFit="1" customWidth="1"/>
    <col min="3" max="3" width="114.42578125" style="11" customWidth="1"/>
    <col min="4" max="4" width="18" style="11" customWidth="1"/>
    <col min="5" max="5" width="11.42578125" customWidth="1"/>
    <col min="6" max="6" width="17.85546875" customWidth="1"/>
    <col min="7" max="7" width="15.42578125" customWidth="1"/>
  </cols>
  <sheetData>
    <row r="2" spans="1:7" ht="22.5" customHeight="1">
      <c r="A2" s="530" t="s">
        <v>51</v>
      </c>
      <c r="B2" s="530"/>
      <c r="C2" s="530"/>
      <c r="D2" s="530"/>
      <c r="G2" s="159" t="s">
        <v>3</v>
      </c>
    </row>
    <row r="3" spans="1:7" ht="22.5" customHeight="1">
      <c r="A3" s="530"/>
      <c r="B3" s="530"/>
      <c r="C3" s="530"/>
      <c r="D3" s="530"/>
      <c r="G3" s="160">
        <f>SUM(F6:F318)</f>
        <v>30176.260000000002</v>
      </c>
    </row>
    <row r="5" spans="1:7" s="7" customFormat="1" ht="22.5" customHeight="1">
      <c r="A5" s="110"/>
      <c r="B5" s="121"/>
      <c r="C5" s="110"/>
      <c r="D5" s="122"/>
      <c r="F5" s="123" t="s">
        <v>52</v>
      </c>
    </row>
    <row r="6" spans="1:7" s="7" customFormat="1" ht="30" customHeight="1">
      <c r="A6" s="162" t="s">
        <v>10</v>
      </c>
      <c r="B6" s="162" t="s">
        <v>119</v>
      </c>
      <c r="C6" s="162" t="s">
        <v>50</v>
      </c>
      <c r="D6" s="162" t="s">
        <v>9</v>
      </c>
      <c r="F6" s="190">
        <f>SUM(D7:D36)</f>
        <v>339</v>
      </c>
    </row>
    <row r="7" spans="1:7" s="7" customFormat="1" ht="30" customHeight="1">
      <c r="A7" s="124">
        <v>45736</v>
      </c>
      <c r="B7" s="177"/>
      <c r="C7" s="40" t="s">
        <v>678</v>
      </c>
      <c r="D7" s="39">
        <v>0.75</v>
      </c>
      <c r="E7" s="128"/>
    </row>
    <row r="8" spans="1:7" s="7" customFormat="1" ht="30" customHeight="1">
      <c r="A8" s="124">
        <v>45737</v>
      </c>
      <c r="B8" s="177"/>
      <c r="C8" s="40" t="s">
        <v>681</v>
      </c>
      <c r="D8" s="39">
        <v>1</v>
      </c>
      <c r="E8" s="128"/>
    </row>
    <row r="9" spans="1:7" s="7" customFormat="1" ht="30" customHeight="1">
      <c r="A9" s="124">
        <v>45739</v>
      </c>
      <c r="B9" s="177"/>
      <c r="C9" s="40" t="s">
        <v>675</v>
      </c>
      <c r="D9" s="39">
        <v>3.5</v>
      </c>
      <c r="E9" s="128"/>
    </row>
    <row r="10" spans="1:7" s="7" customFormat="1" ht="30" customHeight="1">
      <c r="A10" s="124">
        <v>45742</v>
      </c>
      <c r="B10" s="177"/>
      <c r="C10" s="40" t="s">
        <v>120</v>
      </c>
      <c r="D10" s="39">
        <v>5</v>
      </c>
      <c r="E10" s="128"/>
    </row>
    <row r="11" spans="1:7" s="7" customFormat="1" ht="30" customHeight="1">
      <c r="A11" s="124">
        <v>45742</v>
      </c>
      <c r="B11" s="177"/>
      <c r="C11" s="40" t="s">
        <v>679</v>
      </c>
      <c r="D11" s="39">
        <v>3.5</v>
      </c>
      <c r="E11" s="128"/>
    </row>
    <row r="12" spans="1:7" s="7" customFormat="1" ht="30" customHeight="1">
      <c r="A12" s="124">
        <v>45742</v>
      </c>
      <c r="B12" s="177"/>
      <c r="C12" s="40" t="s">
        <v>682</v>
      </c>
      <c r="D12" s="39">
        <v>0.5</v>
      </c>
      <c r="E12" s="128"/>
    </row>
    <row r="13" spans="1:7" s="7" customFormat="1" ht="30" customHeight="1">
      <c r="A13" s="124">
        <v>45747</v>
      </c>
      <c r="B13" s="177"/>
      <c r="C13" s="40" t="s">
        <v>676</v>
      </c>
      <c r="D13" s="39">
        <v>3.6</v>
      </c>
      <c r="E13" s="128"/>
    </row>
    <row r="14" spans="1:7" s="7" customFormat="1" ht="30" customHeight="1">
      <c r="A14" s="124">
        <v>45751</v>
      </c>
      <c r="B14" s="177"/>
      <c r="C14" s="40" t="s">
        <v>120</v>
      </c>
      <c r="D14" s="39">
        <v>4</v>
      </c>
      <c r="E14" s="128"/>
    </row>
    <row r="15" spans="1:7" s="7" customFormat="1" ht="30" customHeight="1">
      <c r="A15" s="124">
        <v>45755</v>
      </c>
      <c r="B15" s="177"/>
      <c r="C15" s="40" t="s">
        <v>714</v>
      </c>
      <c r="D15" s="39">
        <v>5.7</v>
      </c>
      <c r="E15" s="128"/>
    </row>
    <row r="16" spans="1:7" s="7" customFormat="1" ht="30" customHeight="1">
      <c r="A16" s="124">
        <v>45755</v>
      </c>
      <c r="B16" s="177"/>
      <c r="C16" s="40" t="s">
        <v>715</v>
      </c>
      <c r="D16" s="39">
        <v>2.25</v>
      </c>
      <c r="E16" s="128"/>
    </row>
    <row r="17" spans="1:5" s="7" customFormat="1" ht="30" customHeight="1">
      <c r="A17" s="124">
        <v>45757</v>
      </c>
      <c r="B17" s="177"/>
      <c r="C17" s="40" t="s">
        <v>681</v>
      </c>
      <c r="D17" s="39">
        <v>1</v>
      </c>
      <c r="E17" s="128"/>
    </row>
    <row r="18" spans="1:5" s="7" customFormat="1" ht="30" customHeight="1">
      <c r="A18" s="124">
        <v>45761</v>
      </c>
      <c r="B18" s="177"/>
      <c r="C18" s="40" t="s">
        <v>743</v>
      </c>
      <c r="D18" s="39">
        <v>3</v>
      </c>
      <c r="E18" s="128"/>
    </row>
    <row r="19" spans="1:5" s="7" customFormat="1" ht="30" customHeight="1">
      <c r="A19" s="124">
        <v>45766</v>
      </c>
      <c r="B19" s="177"/>
      <c r="C19" s="40" t="s">
        <v>759</v>
      </c>
      <c r="D19" s="39">
        <v>8</v>
      </c>
      <c r="E19" s="128"/>
    </row>
    <row r="20" spans="1:5" s="7" customFormat="1" ht="30" customHeight="1">
      <c r="A20" s="124">
        <v>45775</v>
      </c>
      <c r="B20" s="177"/>
      <c r="C20" s="40" t="s">
        <v>791</v>
      </c>
      <c r="D20" s="39">
        <v>2</v>
      </c>
      <c r="E20" s="128"/>
    </row>
    <row r="21" spans="1:5" s="7" customFormat="1" ht="30" customHeight="1">
      <c r="A21" s="124">
        <v>45780</v>
      </c>
      <c r="B21" s="177"/>
      <c r="C21" s="40" t="s">
        <v>461</v>
      </c>
      <c r="D21" s="39">
        <v>3</v>
      </c>
      <c r="E21" s="128"/>
    </row>
    <row r="22" spans="1:5" s="7" customFormat="1" ht="30" customHeight="1">
      <c r="A22" s="124">
        <v>45789</v>
      </c>
      <c r="B22" s="177"/>
      <c r="C22" s="40" t="s">
        <v>822</v>
      </c>
      <c r="D22" s="39">
        <v>8.5</v>
      </c>
      <c r="E22" s="128"/>
    </row>
    <row r="23" spans="1:5" s="7" customFormat="1" ht="30" customHeight="1">
      <c r="A23" s="124">
        <v>45790</v>
      </c>
      <c r="B23" s="177"/>
      <c r="C23" s="40" t="s">
        <v>832</v>
      </c>
      <c r="D23" s="39">
        <v>5.35</v>
      </c>
      <c r="E23" s="128"/>
    </row>
    <row r="24" spans="1:5" s="7" customFormat="1" ht="30" customHeight="1">
      <c r="A24" s="124">
        <v>45792</v>
      </c>
      <c r="B24" s="177"/>
      <c r="C24" s="40" t="s">
        <v>827</v>
      </c>
      <c r="D24" s="39">
        <v>0.75</v>
      </c>
      <c r="E24" s="128"/>
    </row>
    <row r="25" spans="1:5" s="7" customFormat="1" ht="30" customHeight="1">
      <c r="A25" s="124">
        <v>45793</v>
      </c>
      <c r="B25" s="177"/>
      <c r="C25" s="40" t="s">
        <v>835</v>
      </c>
      <c r="D25" s="39">
        <v>3.6</v>
      </c>
      <c r="E25" s="128"/>
    </row>
    <row r="26" spans="1:5" s="7" customFormat="1" ht="30" customHeight="1">
      <c r="A26" s="124">
        <v>45794</v>
      </c>
      <c r="B26" s="177"/>
      <c r="C26" s="40" t="s">
        <v>833</v>
      </c>
      <c r="D26" s="39">
        <v>4</v>
      </c>
      <c r="E26" s="128"/>
    </row>
    <row r="27" spans="1:5" s="7" customFormat="1" ht="30" customHeight="1">
      <c r="A27" s="124">
        <v>45796</v>
      </c>
      <c r="B27" s="177"/>
      <c r="C27" s="40" t="s">
        <v>834</v>
      </c>
      <c r="D27" s="39">
        <v>3</v>
      </c>
      <c r="E27" s="128"/>
    </row>
    <row r="28" spans="1:5" s="7" customFormat="1" ht="30" customHeight="1">
      <c r="A28" s="124">
        <v>45820</v>
      </c>
      <c r="B28" s="177"/>
      <c r="C28" s="40" t="s">
        <v>953</v>
      </c>
      <c r="D28" s="39">
        <v>2.81</v>
      </c>
      <c r="E28" s="128"/>
    </row>
    <row r="29" spans="1:5" s="7" customFormat="1" ht="30" customHeight="1">
      <c r="A29" s="124">
        <v>45820</v>
      </c>
      <c r="B29" s="177"/>
      <c r="C29" s="40" t="s">
        <v>954</v>
      </c>
      <c r="D29" s="39">
        <v>22.49</v>
      </c>
      <c r="E29" s="128"/>
    </row>
    <row r="30" spans="1:5" s="7" customFormat="1" ht="30" customHeight="1">
      <c r="A30" s="124">
        <v>45821</v>
      </c>
      <c r="B30" s="177"/>
      <c r="C30" s="40" t="s">
        <v>972</v>
      </c>
      <c r="D30" s="39">
        <v>1</v>
      </c>
      <c r="E30" s="128"/>
    </row>
    <row r="31" spans="1:5" s="7" customFormat="1" ht="30" customHeight="1">
      <c r="A31" s="124">
        <v>45842</v>
      </c>
      <c r="B31" s="177"/>
      <c r="C31" s="40" t="s">
        <v>971</v>
      </c>
      <c r="D31" s="39">
        <v>1.1499999999999999</v>
      </c>
      <c r="E31" s="128"/>
    </row>
    <row r="32" spans="1:5" s="7" customFormat="1" ht="30" customHeight="1">
      <c r="A32" s="124">
        <v>45845</v>
      </c>
      <c r="B32" s="177"/>
      <c r="C32" s="40" t="s">
        <v>120</v>
      </c>
      <c r="D32" s="39">
        <v>4</v>
      </c>
      <c r="E32" s="128"/>
    </row>
    <row r="33" spans="1:6" s="7" customFormat="1" ht="30" customHeight="1">
      <c r="A33" s="124">
        <v>45877</v>
      </c>
      <c r="B33" s="177"/>
      <c r="C33" s="40" t="s">
        <v>975</v>
      </c>
      <c r="D33" s="39">
        <v>3</v>
      </c>
      <c r="E33" s="128"/>
    </row>
    <row r="34" spans="1:6" s="7" customFormat="1" ht="30" customHeight="1">
      <c r="A34" s="124">
        <v>45890</v>
      </c>
      <c r="B34" s="177"/>
      <c r="C34" s="40" t="s">
        <v>976</v>
      </c>
      <c r="D34" s="39">
        <v>75</v>
      </c>
      <c r="E34" s="128"/>
    </row>
    <row r="35" spans="1:6" s="7" customFormat="1" ht="30" customHeight="1">
      <c r="A35" s="124">
        <v>45896</v>
      </c>
      <c r="B35" s="177"/>
      <c r="C35" s="40" t="s">
        <v>979</v>
      </c>
      <c r="D35" s="39">
        <v>111.55</v>
      </c>
      <c r="E35" s="128"/>
    </row>
    <row r="36" spans="1:6" s="7" customFormat="1" ht="30" customHeight="1">
      <c r="A36" s="124">
        <v>45897</v>
      </c>
      <c r="B36" s="177"/>
      <c r="C36" s="40" t="s">
        <v>978</v>
      </c>
      <c r="D36" s="39">
        <v>46</v>
      </c>
      <c r="E36" s="128"/>
    </row>
    <row r="37" spans="1:6" s="7" customFormat="1" ht="30" customHeight="1">
      <c r="C37" s="162" t="s">
        <v>3</v>
      </c>
      <c r="D37" s="163">
        <f>SUM(D7:D36)</f>
        <v>339</v>
      </c>
    </row>
    <row r="38" spans="1:6" s="7" customFormat="1" ht="30" customHeight="1">
      <c r="C38" s="130"/>
      <c r="D38" s="131"/>
    </row>
    <row r="39" spans="1:6" s="7" customFormat="1" ht="30" customHeight="1">
      <c r="A39" s="110"/>
      <c r="B39" s="121"/>
      <c r="C39" s="110"/>
      <c r="D39" s="110"/>
      <c r="E39" s="132"/>
    </row>
    <row r="40" spans="1:6" s="7" customFormat="1" ht="30" customHeight="1">
      <c r="A40" s="162" t="s">
        <v>10</v>
      </c>
      <c r="B40" s="162" t="s">
        <v>118</v>
      </c>
      <c r="C40" s="162" t="s">
        <v>50</v>
      </c>
      <c r="D40" s="162" t="s">
        <v>9</v>
      </c>
      <c r="F40" s="190">
        <f>SUM(D41:D67)</f>
        <v>10107.5</v>
      </c>
    </row>
    <row r="41" spans="1:6" s="7" customFormat="1" ht="30" customHeight="1">
      <c r="A41" s="102">
        <v>45755</v>
      </c>
      <c r="B41" s="127"/>
      <c r="C41" s="40" t="s">
        <v>716</v>
      </c>
      <c r="D41" s="134">
        <v>250</v>
      </c>
      <c r="E41" s="126"/>
    </row>
    <row r="42" spans="1:6" s="7" customFormat="1" ht="30" customHeight="1">
      <c r="A42" s="102">
        <v>45768</v>
      </c>
      <c r="B42" s="127"/>
      <c r="C42" s="40" t="s">
        <v>1617</v>
      </c>
      <c r="D42" s="134">
        <v>100</v>
      </c>
      <c r="E42" s="126"/>
    </row>
    <row r="43" spans="1:6" s="7" customFormat="1" ht="30" customHeight="1">
      <c r="A43" s="102">
        <v>45786</v>
      </c>
      <c r="B43" s="127"/>
      <c r="C43" s="40" t="s">
        <v>997</v>
      </c>
      <c r="D43" s="134">
        <v>250</v>
      </c>
      <c r="E43" s="126"/>
    </row>
    <row r="44" spans="1:6" s="7" customFormat="1" ht="30" customHeight="1">
      <c r="A44" s="102">
        <v>45845</v>
      </c>
      <c r="B44" s="127"/>
      <c r="C44" s="40" t="s">
        <v>1612</v>
      </c>
      <c r="D44" s="134">
        <v>250</v>
      </c>
      <c r="E44" s="126"/>
    </row>
    <row r="45" spans="1:6" s="7" customFormat="1" ht="30" customHeight="1">
      <c r="A45" s="102">
        <v>45869</v>
      </c>
      <c r="B45" s="127"/>
      <c r="C45" s="40" t="s">
        <v>998</v>
      </c>
      <c r="D45" s="134">
        <v>250</v>
      </c>
      <c r="E45" s="126"/>
    </row>
    <row r="46" spans="1:6" s="7" customFormat="1" ht="30" customHeight="1">
      <c r="A46" s="102">
        <v>45762</v>
      </c>
      <c r="B46" s="127"/>
      <c r="C46" s="22" t="s">
        <v>779</v>
      </c>
      <c r="D46" s="134">
        <v>250</v>
      </c>
      <c r="E46" s="126"/>
    </row>
    <row r="47" spans="1:6" s="7" customFormat="1" ht="30" customHeight="1">
      <c r="A47" s="102">
        <v>45782</v>
      </c>
      <c r="B47" s="127"/>
      <c r="C47" s="22" t="s">
        <v>780</v>
      </c>
      <c r="D47" s="134">
        <v>250</v>
      </c>
      <c r="E47" s="126"/>
    </row>
    <row r="48" spans="1:6" s="7" customFormat="1" ht="30" customHeight="1">
      <c r="A48" s="102">
        <v>45817</v>
      </c>
      <c r="B48" s="127"/>
      <c r="C48" s="22" t="s">
        <v>983</v>
      </c>
      <c r="D48" s="134">
        <v>250</v>
      </c>
      <c r="E48" s="126"/>
    </row>
    <row r="49" spans="1:6" s="7" customFormat="1" ht="30" customHeight="1">
      <c r="A49" s="102">
        <v>45846</v>
      </c>
      <c r="B49" s="127"/>
      <c r="C49" s="22" t="s">
        <v>984</v>
      </c>
      <c r="D49" s="134">
        <v>250</v>
      </c>
      <c r="E49" s="126"/>
    </row>
    <row r="50" spans="1:6" s="7" customFormat="1" ht="30" customHeight="1">
      <c r="A50" s="102">
        <v>45869</v>
      </c>
      <c r="B50" s="127"/>
      <c r="C50" s="22" t="s">
        <v>985</v>
      </c>
      <c r="D50" s="134">
        <v>250</v>
      </c>
      <c r="E50" s="126"/>
    </row>
    <row r="51" spans="1:6" s="7" customFormat="1" ht="30" customHeight="1">
      <c r="A51" s="102">
        <v>45902</v>
      </c>
      <c r="B51" s="127"/>
      <c r="C51" s="22" t="s">
        <v>986</v>
      </c>
      <c r="D51" s="134">
        <v>250</v>
      </c>
      <c r="E51" s="126"/>
    </row>
    <row r="52" spans="1:6" s="7" customFormat="1" ht="30" customHeight="1">
      <c r="A52" s="102">
        <v>45755</v>
      </c>
      <c r="B52" s="127"/>
      <c r="C52" s="22" t="s">
        <v>781</v>
      </c>
      <c r="D52" s="134">
        <v>470</v>
      </c>
      <c r="E52" s="126"/>
    </row>
    <row r="53" spans="1:6" s="7" customFormat="1" ht="30" customHeight="1">
      <c r="A53" s="102">
        <v>45782</v>
      </c>
      <c r="B53" s="127"/>
      <c r="C53" s="22" t="s">
        <v>717</v>
      </c>
      <c r="D53" s="134">
        <v>470</v>
      </c>
      <c r="E53" s="126"/>
    </row>
    <row r="54" spans="1:6" s="7" customFormat="1" ht="30" customHeight="1">
      <c r="A54" s="102">
        <v>45817</v>
      </c>
      <c r="B54" s="127"/>
      <c r="C54" s="22" t="s">
        <v>987</v>
      </c>
      <c r="D54" s="134">
        <v>470</v>
      </c>
      <c r="E54" s="126"/>
    </row>
    <row r="55" spans="1:6" s="7" customFormat="1" ht="30" customHeight="1">
      <c r="A55" s="102">
        <v>45845</v>
      </c>
      <c r="B55" s="127"/>
      <c r="C55" s="22" t="s">
        <v>988</v>
      </c>
      <c r="D55" s="134">
        <v>470</v>
      </c>
      <c r="E55" s="126"/>
    </row>
    <row r="56" spans="1:6" s="7" customFormat="1" ht="30" customHeight="1">
      <c r="A56" s="102">
        <v>45869</v>
      </c>
      <c r="B56" s="127"/>
      <c r="C56" s="22" t="s">
        <v>989</v>
      </c>
      <c r="D56" s="134">
        <v>470</v>
      </c>
      <c r="E56" s="126"/>
    </row>
    <row r="57" spans="1:6" s="7" customFormat="1" ht="30" customHeight="1">
      <c r="A57" s="102">
        <v>45902</v>
      </c>
      <c r="B57" s="127"/>
      <c r="C57" s="22" t="s">
        <v>990</v>
      </c>
      <c r="D57" s="134">
        <v>470</v>
      </c>
      <c r="E57" s="126"/>
    </row>
    <row r="58" spans="1:6" s="7" customFormat="1" ht="30" customHeight="1">
      <c r="A58" s="102">
        <v>45771</v>
      </c>
      <c r="B58" s="127"/>
      <c r="C58" s="22" t="s">
        <v>764</v>
      </c>
      <c r="D58" s="134">
        <v>650</v>
      </c>
      <c r="F58" s="126"/>
    </row>
    <row r="59" spans="1:6" s="7" customFormat="1" ht="30" customHeight="1">
      <c r="A59" s="102">
        <v>45782</v>
      </c>
      <c r="B59" s="127"/>
      <c r="C59" s="22" t="s">
        <v>782</v>
      </c>
      <c r="D59" s="134">
        <v>650</v>
      </c>
      <c r="F59" s="126"/>
    </row>
    <row r="60" spans="1:6" s="7" customFormat="1" ht="30" customHeight="1">
      <c r="A60" s="102">
        <v>45817</v>
      </c>
      <c r="B60" s="127"/>
      <c r="C60" s="22" t="s">
        <v>991</v>
      </c>
      <c r="D60" s="134">
        <v>650</v>
      </c>
      <c r="E60" s="126"/>
    </row>
    <row r="61" spans="1:6" s="7" customFormat="1" ht="30" customHeight="1">
      <c r="A61" s="102">
        <v>45845</v>
      </c>
      <c r="B61" s="127"/>
      <c r="C61" s="22" t="s">
        <v>992</v>
      </c>
      <c r="D61" s="134">
        <v>650</v>
      </c>
      <c r="E61" s="126"/>
    </row>
    <row r="62" spans="1:6" s="7" customFormat="1" ht="30" customHeight="1">
      <c r="A62" s="102">
        <v>45874</v>
      </c>
      <c r="B62" s="127"/>
      <c r="C62" s="22" t="s">
        <v>993</v>
      </c>
      <c r="D62" s="134">
        <v>650</v>
      </c>
      <c r="E62" s="126"/>
    </row>
    <row r="63" spans="1:6" s="7" customFormat="1" ht="30" customHeight="1">
      <c r="A63" s="102">
        <v>45902</v>
      </c>
      <c r="B63" s="127"/>
      <c r="C63" s="22" t="s">
        <v>994</v>
      </c>
      <c r="D63" s="134">
        <v>400</v>
      </c>
      <c r="E63" s="126"/>
    </row>
    <row r="64" spans="1:6" s="7" customFormat="1" ht="30" customHeight="1">
      <c r="A64" s="102">
        <v>45787</v>
      </c>
      <c r="B64" s="127"/>
      <c r="C64" s="22" t="s">
        <v>1365</v>
      </c>
      <c r="D64" s="134">
        <v>900</v>
      </c>
      <c r="E64" s="126"/>
    </row>
    <row r="65" spans="1:6" s="7" customFormat="1" ht="30" customHeight="1">
      <c r="A65" s="101">
        <v>45895</v>
      </c>
      <c r="B65" s="127"/>
      <c r="C65" s="40" t="s">
        <v>1618</v>
      </c>
      <c r="D65" s="134">
        <v>36</v>
      </c>
      <c r="E65" s="126"/>
    </row>
    <row r="66" spans="1:6" s="7" customFormat="1" ht="30" customHeight="1">
      <c r="A66" s="150">
        <v>45777</v>
      </c>
      <c r="B66" s="127"/>
      <c r="C66" s="40" t="s">
        <v>798</v>
      </c>
      <c r="D66" s="39">
        <v>31.5</v>
      </c>
      <c r="E66" s="126"/>
    </row>
    <row r="67" spans="1:6" s="7" customFormat="1" ht="30" customHeight="1">
      <c r="A67" s="101">
        <v>45777</v>
      </c>
      <c r="B67" s="177"/>
      <c r="C67" s="40" t="s">
        <v>1619</v>
      </c>
      <c r="D67" s="39">
        <v>70</v>
      </c>
      <c r="E67" s="126"/>
    </row>
    <row r="68" spans="1:6" s="7" customFormat="1" ht="30" customHeight="1">
      <c r="B68" s="121"/>
      <c r="C68" s="162" t="s">
        <v>3</v>
      </c>
      <c r="D68" s="163">
        <f>SUM(D41:D67)</f>
        <v>10107.5</v>
      </c>
    </row>
    <row r="69" spans="1:6" s="7" customFormat="1" ht="30" customHeight="1">
      <c r="A69" s="129"/>
      <c r="B69" s="121"/>
      <c r="C69" s="130"/>
      <c r="D69" s="131"/>
    </row>
    <row r="70" spans="1:6" s="7" customFormat="1" ht="30" customHeight="1">
      <c r="A70" s="135"/>
      <c r="B70" s="136"/>
      <c r="C70" s="110"/>
      <c r="D70" s="137"/>
    </row>
    <row r="71" spans="1:6" s="7" customFormat="1" ht="30" customHeight="1">
      <c r="A71" s="162" t="s">
        <v>10</v>
      </c>
      <c r="B71" s="162" t="s">
        <v>121</v>
      </c>
      <c r="C71" s="162" t="s">
        <v>50</v>
      </c>
      <c r="D71" s="162" t="s">
        <v>9</v>
      </c>
      <c r="F71" s="190">
        <f>SUM(D72:D81)</f>
        <v>407.38</v>
      </c>
    </row>
    <row r="72" spans="1:6" s="7" customFormat="1" ht="30" customHeight="1">
      <c r="A72" s="101">
        <v>45755</v>
      </c>
      <c r="B72" s="127"/>
      <c r="C72" s="40" t="s">
        <v>746</v>
      </c>
      <c r="D72" s="133">
        <v>40.5</v>
      </c>
      <c r="E72" s="126"/>
    </row>
    <row r="73" spans="1:6" s="7" customFormat="1" ht="30" customHeight="1">
      <c r="A73" s="101">
        <v>45762</v>
      </c>
      <c r="B73" s="127"/>
      <c r="C73" s="40" t="s">
        <v>747</v>
      </c>
      <c r="D73" s="133">
        <v>36.590000000000003</v>
      </c>
      <c r="E73" s="126"/>
    </row>
    <row r="74" spans="1:6" s="7" customFormat="1" ht="30" customHeight="1">
      <c r="A74" s="101">
        <v>45784</v>
      </c>
      <c r="B74" s="127"/>
      <c r="C74" s="40" t="s">
        <v>804</v>
      </c>
      <c r="D74" s="133">
        <v>42.8</v>
      </c>
      <c r="E74" s="126"/>
    </row>
    <row r="75" spans="1:6" s="7" customFormat="1" ht="30" customHeight="1">
      <c r="A75" s="101">
        <v>45789</v>
      </c>
      <c r="B75" s="127"/>
      <c r="C75" s="40" t="s">
        <v>805</v>
      </c>
      <c r="D75" s="133">
        <v>41.68</v>
      </c>
      <c r="E75" s="126"/>
    </row>
    <row r="76" spans="1:6" s="7" customFormat="1" ht="30" customHeight="1">
      <c r="A76" s="101">
        <v>45817</v>
      </c>
      <c r="B76" s="127"/>
      <c r="C76" s="40" t="s">
        <v>847</v>
      </c>
      <c r="D76" s="133">
        <v>42.8</v>
      </c>
      <c r="E76" s="126"/>
    </row>
    <row r="77" spans="1:6" s="7" customFormat="1" ht="30" customHeight="1">
      <c r="A77" s="101">
        <v>45817</v>
      </c>
      <c r="B77" s="127"/>
      <c r="C77" s="40" t="s">
        <v>848</v>
      </c>
      <c r="D77" s="133">
        <v>40.44</v>
      </c>
      <c r="E77" s="126"/>
    </row>
    <row r="78" spans="1:6" s="7" customFormat="1" ht="30" customHeight="1">
      <c r="A78" s="101">
        <v>45846</v>
      </c>
      <c r="B78" s="127"/>
      <c r="C78" s="40" t="s">
        <v>948</v>
      </c>
      <c r="D78" s="133">
        <v>42.8</v>
      </c>
      <c r="E78" s="126"/>
    </row>
    <row r="79" spans="1:6" s="7" customFormat="1" ht="30" customHeight="1">
      <c r="A79" s="101">
        <v>45849</v>
      </c>
      <c r="B79" s="127"/>
      <c r="C79" s="40" t="s">
        <v>949</v>
      </c>
      <c r="D79" s="133">
        <v>40.44</v>
      </c>
      <c r="E79" s="126"/>
    </row>
    <row r="80" spans="1:6" s="7" customFormat="1" ht="30" customHeight="1">
      <c r="A80" s="101">
        <v>45877</v>
      </c>
      <c r="B80" s="127"/>
      <c r="C80" s="40" t="s">
        <v>950</v>
      </c>
      <c r="D80" s="133">
        <v>42.8</v>
      </c>
      <c r="E80" s="126"/>
    </row>
    <row r="81" spans="1:6" s="7" customFormat="1" ht="30" customHeight="1">
      <c r="A81" s="101">
        <v>45877</v>
      </c>
      <c r="B81" s="127"/>
      <c r="C81" s="40" t="s">
        <v>951</v>
      </c>
      <c r="D81" s="133">
        <v>36.53</v>
      </c>
      <c r="E81" s="126"/>
    </row>
    <row r="82" spans="1:6" s="7" customFormat="1" ht="30" customHeight="1">
      <c r="B82" s="121"/>
      <c r="C82" s="162" t="s">
        <v>3</v>
      </c>
      <c r="D82" s="164">
        <f>SUM(D72:D81)</f>
        <v>407.38</v>
      </c>
    </row>
    <row r="83" spans="1:6" s="7" customFormat="1" ht="30" customHeight="1">
      <c r="A83" s="139"/>
      <c r="B83" s="121"/>
      <c r="C83" s="130"/>
      <c r="D83" s="140"/>
    </row>
    <row r="84" spans="1:6" s="7" customFormat="1" ht="30" customHeight="1">
      <c r="A84" s="135"/>
      <c r="B84" s="121"/>
      <c r="C84" s="110"/>
      <c r="D84" s="141"/>
    </row>
    <row r="85" spans="1:6" s="7" customFormat="1" ht="30" customHeight="1">
      <c r="A85" s="162" t="s">
        <v>10</v>
      </c>
      <c r="B85" s="165" t="s">
        <v>351</v>
      </c>
      <c r="C85" s="162" t="s">
        <v>50</v>
      </c>
      <c r="D85" s="162" t="s">
        <v>9</v>
      </c>
      <c r="F85" s="190">
        <f>SUM(D86:D126)</f>
        <v>4048.3700000000003</v>
      </c>
    </row>
    <row r="86" spans="1:6" s="7" customFormat="1" ht="30" customHeight="1">
      <c r="A86" s="101">
        <v>45755</v>
      </c>
      <c r="B86" s="127" t="s">
        <v>718</v>
      </c>
      <c r="C86" s="277" t="s">
        <v>719</v>
      </c>
      <c r="D86" s="133">
        <v>160</v>
      </c>
      <c r="F86" s="143"/>
    </row>
    <row r="87" spans="1:6" s="7" customFormat="1" ht="30" customHeight="1">
      <c r="A87" s="101">
        <v>45756</v>
      </c>
      <c r="B87" s="127" t="s">
        <v>723</v>
      </c>
      <c r="C87" s="277" t="s">
        <v>722</v>
      </c>
      <c r="D87" s="133">
        <v>30.27</v>
      </c>
      <c r="F87" s="143"/>
    </row>
    <row r="88" spans="1:6" s="7" customFormat="1" ht="30" customHeight="1">
      <c r="A88" s="101">
        <v>45758</v>
      </c>
      <c r="B88" s="127" t="s">
        <v>726</v>
      </c>
      <c r="C88" s="278" t="s">
        <v>727</v>
      </c>
      <c r="D88" s="133">
        <v>41.48</v>
      </c>
      <c r="F88" s="143"/>
    </row>
    <row r="89" spans="1:6" s="7" customFormat="1" ht="30" customHeight="1">
      <c r="A89" s="101">
        <v>45758</v>
      </c>
      <c r="B89" s="127" t="s">
        <v>726</v>
      </c>
      <c r="C89" s="278" t="s">
        <v>731</v>
      </c>
      <c r="D89" s="133">
        <v>39.78</v>
      </c>
      <c r="F89" s="143"/>
    </row>
    <row r="90" spans="1:6" s="7" customFormat="1" ht="30" customHeight="1">
      <c r="A90" s="101">
        <v>45761</v>
      </c>
      <c r="B90" s="127" t="s">
        <v>750</v>
      </c>
      <c r="C90" s="277" t="s">
        <v>741</v>
      </c>
      <c r="D90" s="133">
        <v>200</v>
      </c>
    </row>
    <row r="91" spans="1:6" s="7" customFormat="1" ht="30" customHeight="1">
      <c r="A91" s="189">
        <v>45763</v>
      </c>
      <c r="B91" s="127" t="s">
        <v>726</v>
      </c>
      <c r="C91" s="278" t="s">
        <v>751</v>
      </c>
      <c r="D91" s="133">
        <v>11.27</v>
      </c>
      <c r="F91" s="143"/>
    </row>
    <row r="92" spans="1:6" s="7" customFormat="1" ht="30" customHeight="1">
      <c r="A92" s="101">
        <v>45763</v>
      </c>
      <c r="B92" s="127" t="s">
        <v>726</v>
      </c>
      <c r="C92" s="278" t="s">
        <v>755</v>
      </c>
      <c r="D92" s="133">
        <v>10.17</v>
      </c>
    </row>
    <row r="93" spans="1:6" s="7" customFormat="1" ht="30" customHeight="1">
      <c r="A93" s="189">
        <v>45763</v>
      </c>
      <c r="B93" s="127" t="s">
        <v>726</v>
      </c>
      <c r="C93" s="278" t="s">
        <v>756</v>
      </c>
      <c r="D93" s="133">
        <v>20.03</v>
      </c>
      <c r="F93" s="143"/>
    </row>
    <row r="94" spans="1:6" s="7" customFormat="1" ht="30" customHeight="1">
      <c r="A94" s="189">
        <v>45763</v>
      </c>
      <c r="B94" s="127" t="s">
        <v>750</v>
      </c>
      <c r="C94" s="278" t="s">
        <v>1604</v>
      </c>
      <c r="D94" s="133">
        <v>1000</v>
      </c>
      <c r="F94" s="143"/>
    </row>
    <row r="95" spans="1:6" s="7" customFormat="1" ht="30" customHeight="1">
      <c r="A95" s="189">
        <v>45763</v>
      </c>
      <c r="B95" s="127" t="s">
        <v>750</v>
      </c>
      <c r="C95" s="278" t="s">
        <v>1605</v>
      </c>
      <c r="D95" s="133">
        <v>712.8</v>
      </c>
      <c r="F95" s="143"/>
    </row>
    <row r="96" spans="1:6" s="7" customFormat="1" ht="30" customHeight="1">
      <c r="A96" s="101">
        <v>45764</v>
      </c>
      <c r="B96" s="127" t="s">
        <v>726</v>
      </c>
      <c r="C96" s="278" t="s">
        <v>757</v>
      </c>
      <c r="D96" s="133">
        <v>16.420000000000002</v>
      </c>
      <c r="F96" s="143"/>
    </row>
    <row r="97" spans="1:6" s="7" customFormat="1" ht="30" customHeight="1">
      <c r="A97" s="101">
        <v>45764</v>
      </c>
      <c r="B97" s="127" t="s">
        <v>726</v>
      </c>
      <c r="C97" s="278" t="s">
        <v>758</v>
      </c>
      <c r="D97" s="133">
        <v>7.71</v>
      </c>
      <c r="F97" s="143"/>
    </row>
    <row r="98" spans="1:6" s="7" customFormat="1" ht="30" customHeight="1">
      <c r="A98" s="101">
        <v>45764</v>
      </c>
      <c r="B98" s="127" t="s">
        <v>726</v>
      </c>
      <c r="C98" s="278" t="s">
        <v>765</v>
      </c>
      <c r="D98" s="133">
        <v>8.75</v>
      </c>
      <c r="F98" s="143"/>
    </row>
    <row r="99" spans="1:6" s="7" customFormat="1" ht="30" customHeight="1">
      <c r="A99" s="101">
        <v>45764</v>
      </c>
      <c r="B99" s="127" t="s">
        <v>750</v>
      </c>
      <c r="C99" s="278" t="s">
        <v>1603</v>
      </c>
      <c r="D99" s="133">
        <v>120</v>
      </c>
      <c r="F99" s="143"/>
    </row>
    <row r="100" spans="1:6" s="7" customFormat="1" ht="30" customHeight="1">
      <c r="A100" s="101">
        <v>45766</v>
      </c>
      <c r="B100" s="127" t="s">
        <v>726</v>
      </c>
      <c r="C100" s="277" t="s">
        <v>766</v>
      </c>
      <c r="D100" s="133">
        <v>5.7</v>
      </c>
      <c r="F100" s="143"/>
    </row>
    <row r="101" spans="1:6" s="7" customFormat="1" ht="30" customHeight="1">
      <c r="A101" s="101">
        <v>45768</v>
      </c>
      <c r="B101" s="127" t="s">
        <v>726</v>
      </c>
      <c r="C101" s="278" t="s">
        <v>767</v>
      </c>
      <c r="D101" s="133">
        <v>15.05</v>
      </c>
      <c r="F101" s="143"/>
    </row>
    <row r="102" spans="1:6" s="7" customFormat="1" ht="30" customHeight="1">
      <c r="A102" s="101">
        <v>45768</v>
      </c>
      <c r="B102" s="127" t="s">
        <v>726</v>
      </c>
      <c r="C102" s="278" t="s">
        <v>786</v>
      </c>
      <c r="D102" s="133">
        <v>22.86</v>
      </c>
      <c r="E102" s="126"/>
      <c r="F102" s="143"/>
    </row>
    <row r="103" spans="1:6" s="7" customFormat="1" ht="30" customHeight="1">
      <c r="A103" s="101">
        <v>45769</v>
      </c>
      <c r="B103" s="127" t="s">
        <v>726</v>
      </c>
      <c r="C103" s="278" t="s">
        <v>768</v>
      </c>
      <c r="D103" s="133">
        <v>1.6</v>
      </c>
      <c r="F103" s="143"/>
    </row>
    <row r="104" spans="1:6" s="7" customFormat="1" ht="30" customHeight="1">
      <c r="A104" s="101">
        <v>45772</v>
      </c>
      <c r="B104" s="127" t="s">
        <v>750</v>
      </c>
      <c r="C104" s="277" t="s">
        <v>825</v>
      </c>
      <c r="D104" s="133">
        <v>15</v>
      </c>
      <c r="F104" s="143"/>
    </row>
    <row r="105" spans="1:6" s="7" customFormat="1" ht="30" customHeight="1">
      <c r="A105" s="101">
        <v>45772</v>
      </c>
      <c r="B105" s="127" t="s">
        <v>750</v>
      </c>
      <c r="C105" s="277" t="s">
        <v>741</v>
      </c>
      <c r="D105" s="133">
        <v>100</v>
      </c>
      <c r="F105" s="143"/>
    </row>
    <row r="106" spans="1:6" s="7" customFormat="1" ht="30" customHeight="1">
      <c r="A106" s="101">
        <v>45772</v>
      </c>
      <c r="B106" s="127" t="s">
        <v>750</v>
      </c>
      <c r="C106" s="277" t="s">
        <v>1606</v>
      </c>
      <c r="D106" s="133">
        <v>231</v>
      </c>
      <c r="F106" s="143"/>
    </row>
    <row r="107" spans="1:6" s="7" customFormat="1" ht="30" customHeight="1">
      <c r="A107" s="101">
        <v>45776</v>
      </c>
      <c r="B107" s="127" t="s">
        <v>726</v>
      </c>
      <c r="C107" s="278" t="s">
        <v>787</v>
      </c>
      <c r="D107" s="133">
        <v>15.56</v>
      </c>
      <c r="E107" s="280"/>
      <c r="F107" s="143"/>
    </row>
    <row r="108" spans="1:6" s="7" customFormat="1" ht="30" customHeight="1">
      <c r="A108" s="101">
        <v>45777</v>
      </c>
      <c r="B108" s="127" t="s">
        <v>726</v>
      </c>
      <c r="C108" s="278" t="s">
        <v>788</v>
      </c>
      <c r="D108" s="133">
        <v>6.8</v>
      </c>
      <c r="E108" s="126"/>
      <c r="F108" s="143"/>
    </row>
    <row r="109" spans="1:6" s="7" customFormat="1" ht="30" customHeight="1">
      <c r="A109" s="101">
        <v>45777</v>
      </c>
      <c r="B109" s="127" t="s">
        <v>726</v>
      </c>
      <c r="C109" s="278" t="s">
        <v>789</v>
      </c>
      <c r="D109" s="133">
        <v>19.75</v>
      </c>
      <c r="E109" s="126"/>
      <c r="F109" s="143"/>
    </row>
    <row r="110" spans="1:6" s="7" customFormat="1" ht="30" customHeight="1">
      <c r="A110" s="101">
        <v>45782</v>
      </c>
      <c r="B110" s="127" t="s">
        <v>750</v>
      </c>
      <c r="C110" s="277" t="s">
        <v>792</v>
      </c>
      <c r="D110" s="133">
        <v>987</v>
      </c>
    </row>
    <row r="111" spans="1:6" s="7" customFormat="1" ht="30" customHeight="1">
      <c r="A111" s="101">
        <v>45785</v>
      </c>
      <c r="B111" s="127"/>
      <c r="C111" s="277" t="s">
        <v>806</v>
      </c>
      <c r="D111" s="133">
        <v>0.85</v>
      </c>
      <c r="F111" s="143"/>
    </row>
    <row r="112" spans="1:6" s="7" customFormat="1" ht="30" customHeight="1">
      <c r="A112" s="101">
        <v>45786</v>
      </c>
      <c r="B112" s="127" t="s">
        <v>726</v>
      </c>
      <c r="C112" s="277" t="s">
        <v>818</v>
      </c>
      <c r="D112" s="133">
        <v>6.8</v>
      </c>
      <c r="F112" s="143"/>
    </row>
    <row r="113" spans="1:6" s="7" customFormat="1" ht="30" customHeight="1">
      <c r="A113" s="101">
        <v>45790</v>
      </c>
      <c r="B113" s="127" t="s">
        <v>726</v>
      </c>
      <c r="C113" s="277" t="s">
        <v>826</v>
      </c>
      <c r="D113" s="133">
        <v>9.9600000000000009</v>
      </c>
      <c r="F113" s="143"/>
    </row>
    <row r="114" spans="1:6" s="7" customFormat="1" ht="30" customHeight="1">
      <c r="A114" s="101">
        <v>45792</v>
      </c>
      <c r="B114" s="127"/>
      <c r="C114" s="277" t="s">
        <v>844</v>
      </c>
      <c r="D114" s="133">
        <v>3.5</v>
      </c>
      <c r="F114" s="143"/>
    </row>
    <row r="115" spans="1:6" s="7" customFormat="1" ht="30" customHeight="1">
      <c r="A115" s="178">
        <v>45793</v>
      </c>
      <c r="B115" s="127"/>
      <c r="C115" s="279" t="s">
        <v>843</v>
      </c>
      <c r="D115" s="179">
        <v>8.1999999999999993</v>
      </c>
      <c r="E115" s="142"/>
      <c r="F115" s="143"/>
    </row>
    <row r="116" spans="1:6" s="7" customFormat="1" ht="30" customHeight="1">
      <c r="A116" s="178">
        <v>45793</v>
      </c>
      <c r="B116" s="127"/>
      <c r="C116" s="279" t="s">
        <v>845</v>
      </c>
      <c r="D116" s="179">
        <v>17.78</v>
      </c>
      <c r="E116" s="142"/>
      <c r="F116" s="143"/>
    </row>
    <row r="117" spans="1:6" s="7" customFormat="1" ht="30" customHeight="1">
      <c r="A117" s="178">
        <v>45793</v>
      </c>
      <c r="B117" s="127"/>
      <c r="C117" s="279" t="s">
        <v>846</v>
      </c>
      <c r="D117" s="179">
        <v>9.9</v>
      </c>
      <c r="E117" s="142"/>
      <c r="F117" s="143"/>
    </row>
    <row r="118" spans="1:6" s="7" customFormat="1" ht="30" customHeight="1">
      <c r="A118" s="178">
        <v>45797</v>
      </c>
      <c r="B118" s="127"/>
      <c r="C118" s="279" t="s">
        <v>844</v>
      </c>
      <c r="D118" s="179">
        <v>5.49</v>
      </c>
      <c r="E118" s="142"/>
      <c r="F118" s="143"/>
    </row>
    <row r="119" spans="1:6" s="7" customFormat="1" ht="30" customHeight="1">
      <c r="A119" s="178">
        <v>45820</v>
      </c>
      <c r="B119" s="127" t="s">
        <v>750</v>
      </c>
      <c r="C119" s="279" t="s">
        <v>1609</v>
      </c>
      <c r="D119" s="179">
        <v>29</v>
      </c>
      <c r="E119" s="142"/>
      <c r="F119" s="143"/>
    </row>
    <row r="120" spans="1:6" s="7" customFormat="1" ht="30" customHeight="1">
      <c r="A120" s="178">
        <v>45820</v>
      </c>
      <c r="B120" s="127"/>
      <c r="C120" s="279" t="s">
        <v>955</v>
      </c>
      <c r="D120" s="179">
        <v>26.34</v>
      </c>
      <c r="E120" s="142"/>
      <c r="F120" s="143"/>
    </row>
    <row r="121" spans="1:6" s="7" customFormat="1" ht="30" customHeight="1">
      <c r="A121" s="178">
        <v>45821</v>
      </c>
      <c r="B121" s="127"/>
      <c r="C121" s="279" t="s">
        <v>956</v>
      </c>
      <c r="D121" s="179">
        <v>2.6</v>
      </c>
      <c r="E121" s="142"/>
      <c r="F121" s="143"/>
    </row>
    <row r="122" spans="1:6" s="7" customFormat="1" ht="30" customHeight="1">
      <c r="A122" s="178">
        <v>45855</v>
      </c>
      <c r="B122" s="127"/>
      <c r="C122" s="279" t="s">
        <v>957</v>
      </c>
      <c r="D122" s="179">
        <v>4.95</v>
      </c>
      <c r="E122" s="142"/>
      <c r="F122" s="143"/>
    </row>
    <row r="123" spans="1:6" s="7" customFormat="1" ht="30" customHeight="1">
      <c r="A123" s="178">
        <v>45864</v>
      </c>
      <c r="B123" s="127"/>
      <c r="C123" s="279" t="s">
        <v>958</v>
      </c>
      <c r="D123" s="179">
        <v>2.6</v>
      </c>
      <c r="E123" s="142"/>
      <c r="F123" s="143"/>
    </row>
    <row r="124" spans="1:6" s="7" customFormat="1" ht="30" customHeight="1">
      <c r="A124" s="178">
        <v>45867</v>
      </c>
      <c r="B124" s="127"/>
      <c r="C124" s="279" t="s">
        <v>1002</v>
      </c>
      <c r="D124" s="179">
        <v>19.899999999999999</v>
      </c>
      <c r="E124" s="142"/>
      <c r="F124" s="143"/>
    </row>
    <row r="125" spans="1:6" s="7" customFormat="1" ht="30" customHeight="1">
      <c r="A125" s="178">
        <v>45877</v>
      </c>
      <c r="B125" s="127"/>
      <c r="C125" s="279" t="s">
        <v>959</v>
      </c>
      <c r="D125" s="179">
        <v>1.5</v>
      </c>
      <c r="E125" s="142"/>
      <c r="F125" s="143"/>
    </row>
    <row r="126" spans="1:6" s="7" customFormat="1" ht="30" customHeight="1">
      <c r="A126" s="178">
        <v>45902</v>
      </c>
      <c r="B126" s="127"/>
      <c r="C126" s="279" t="s">
        <v>1620</v>
      </c>
      <c r="D126" s="179">
        <v>100</v>
      </c>
      <c r="E126" s="142"/>
      <c r="F126" s="143"/>
    </row>
    <row r="127" spans="1:6" s="7" customFormat="1" ht="30" customHeight="1">
      <c r="B127" s="127"/>
      <c r="C127" s="162" t="s">
        <v>3</v>
      </c>
      <c r="D127" s="163">
        <f>SUM(D86:D126)</f>
        <v>4048.3700000000003</v>
      </c>
    </row>
    <row r="128" spans="1:6" s="7" customFormat="1" ht="30" customHeight="1">
      <c r="A128" s="129"/>
      <c r="B128" s="121"/>
      <c r="C128" s="130"/>
      <c r="D128" s="131"/>
    </row>
    <row r="129" spans="1:6" s="7" customFormat="1" ht="30" customHeight="1">
      <c r="A129" s="135"/>
      <c r="B129" s="121"/>
      <c r="C129" s="110"/>
      <c r="D129" s="110"/>
    </row>
    <row r="130" spans="1:6" s="7" customFormat="1" ht="30" customHeight="1">
      <c r="A130" s="162" t="s">
        <v>10</v>
      </c>
      <c r="B130" s="162" t="s">
        <v>12</v>
      </c>
      <c r="C130" s="162" t="s">
        <v>50</v>
      </c>
      <c r="D130" s="162" t="s">
        <v>9</v>
      </c>
      <c r="F130" s="218">
        <f>SUM(D131:D137)</f>
        <v>2547.6799999999998</v>
      </c>
    </row>
    <row r="131" spans="1:6" s="7" customFormat="1" ht="30" customHeight="1">
      <c r="A131" s="144">
        <v>45771</v>
      </c>
      <c r="B131" s="127"/>
      <c r="C131" s="40" t="s">
        <v>1232</v>
      </c>
      <c r="D131" s="39">
        <v>2</v>
      </c>
    </row>
    <row r="132" spans="1:6" s="7" customFormat="1" ht="30" customHeight="1">
      <c r="A132" s="144">
        <v>45834</v>
      </c>
      <c r="B132" s="127"/>
      <c r="C132" s="40" t="s">
        <v>888</v>
      </c>
      <c r="D132" s="39">
        <v>45.68</v>
      </c>
    </row>
    <row r="133" spans="1:6" s="7" customFormat="1" ht="30" customHeight="1">
      <c r="A133" s="144">
        <v>45787</v>
      </c>
      <c r="B133" s="127"/>
      <c r="C133" s="40" t="s">
        <v>1360</v>
      </c>
      <c r="D133" s="39">
        <v>500</v>
      </c>
      <c r="E133" s="234"/>
    </row>
    <row r="134" spans="1:6" s="7" customFormat="1" ht="30" customHeight="1">
      <c r="A134" s="144">
        <v>129800</v>
      </c>
      <c r="B134" s="127"/>
      <c r="C134" s="40" t="s">
        <v>1361</v>
      </c>
      <c r="D134" s="39">
        <v>500</v>
      </c>
      <c r="E134" s="234"/>
    </row>
    <row r="135" spans="1:6" s="7" customFormat="1" ht="30" customHeight="1">
      <c r="A135" s="144">
        <v>45795</v>
      </c>
      <c r="B135" s="127"/>
      <c r="C135" s="40" t="s">
        <v>1362</v>
      </c>
      <c r="D135" s="39">
        <v>500</v>
      </c>
      <c r="E135" s="234"/>
    </row>
    <row r="136" spans="1:6" s="7" customFormat="1" ht="30" customHeight="1">
      <c r="A136" s="144">
        <v>45795</v>
      </c>
      <c r="B136" s="127"/>
      <c r="C136" s="40" t="s">
        <v>1364</v>
      </c>
      <c r="D136" s="39">
        <v>500</v>
      </c>
      <c r="E136" s="234"/>
    </row>
    <row r="137" spans="1:6" s="7" customFormat="1" ht="30" customHeight="1">
      <c r="A137" s="101">
        <v>45795</v>
      </c>
      <c r="B137" s="127"/>
      <c r="C137" s="40" t="s">
        <v>1363</v>
      </c>
      <c r="D137" s="39">
        <v>500</v>
      </c>
      <c r="E137" s="234"/>
    </row>
    <row r="138" spans="1:6" s="7" customFormat="1" ht="30" customHeight="1">
      <c r="B138" s="121"/>
      <c r="C138" s="166" t="s">
        <v>3</v>
      </c>
      <c r="D138" s="163">
        <f>SUM(D131:D137)</f>
        <v>2547.6799999999998</v>
      </c>
    </row>
    <row r="139" spans="1:6" s="7" customFormat="1" ht="30" customHeight="1">
      <c r="A139" s="110"/>
      <c r="B139" s="121"/>
      <c r="C139" s="12"/>
      <c r="D139" s="145"/>
    </row>
    <row r="140" spans="1:6" s="7" customFormat="1" ht="30" customHeight="1">
      <c r="A140" s="110"/>
      <c r="B140" s="121"/>
      <c r="C140" s="12"/>
      <c r="D140" s="145"/>
    </row>
    <row r="141" spans="1:6" s="7" customFormat="1" ht="30" customHeight="1">
      <c r="A141" s="162" t="s">
        <v>10</v>
      </c>
      <c r="B141" s="162" t="s">
        <v>11</v>
      </c>
      <c r="C141" s="162" t="s">
        <v>50</v>
      </c>
      <c r="D141" s="162" t="s">
        <v>9</v>
      </c>
      <c r="F141" s="218">
        <f>SUM(D142:D169)</f>
        <v>297.83000000000004</v>
      </c>
    </row>
    <row r="142" spans="1:6" s="7" customFormat="1" ht="30" customHeight="1">
      <c r="A142" s="102">
        <v>45754</v>
      </c>
      <c r="B142" s="125"/>
      <c r="C142" s="22" t="s">
        <v>712</v>
      </c>
      <c r="D142" s="134">
        <v>1.93</v>
      </c>
    </row>
    <row r="143" spans="1:6" s="7" customFormat="1" ht="30" customHeight="1">
      <c r="A143" s="102">
        <v>45757</v>
      </c>
      <c r="B143" s="125"/>
      <c r="C143" s="22" t="s">
        <v>724</v>
      </c>
      <c r="D143" s="134">
        <v>3.7</v>
      </c>
    </row>
    <row r="144" spans="1:6" s="7" customFormat="1" ht="30" customHeight="1">
      <c r="A144" s="102">
        <v>45757</v>
      </c>
      <c r="B144" s="125"/>
      <c r="C144" s="235" t="s">
        <v>728</v>
      </c>
      <c r="D144" s="134">
        <v>10</v>
      </c>
    </row>
    <row r="145" spans="1:4" s="7" customFormat="1" ht="30" customHeight="1">
      <c r="A145" s="102">
        <v>45761</v>
      </c>
      <c r="B145" s="125"/>
      <c r="C145" s="22" t="s">
        <v>748</v>
      </c>
      <c r="D145" s="134">
        <v>1.75</v>
      </c>
    </row>
    <row r="146" spans="1:4" s="7" customFormat="1" ht="30" customHeight="1">
      <c r="A146" s="102">
        <v>45763</v>
      </c>
      <c r="B146" s="125"/>
      <c r="C146" s="22" t="s">
        <v>748</v>
      </c>
      <c r="D146" s="134">
        <v>1.4</v>
      </c>
    </row>
    <row r="147" spans="1:4" s="7" customFormat="1" ht="30" customHeight="1">
      <c r="A147" s="102">
        <v>45782</v>
      </c>
      <c r="B147" s="125"/>
      <c r="C147" s="22" t="s">
        <v>799</v>
      </c>
      <c r="D147" s="134">
        <v>4</v>
      </c>
    </row>
    <row r="148" spans="1:4" s="7" customFormat="1" ht="30" customHeight="1">
      <c r="A148" s="102">
        <v>45784</v>
      </c>
      <c r="B148" s="125"/>
      <c r="C148" s="22" t="s">
        <v>800</v>
      </c>
      <c r="D148" s="134">
        <v>3</v>
      </c>
    </row>
    <row r="149" spans="1:4" s="7" customFormat="1" ht="30" customHeight="1">
      <c r="A149" s="102">
        <v>45786</v>
      </c>
      <c r="B149" s="125"/>
      <c r="C149" s="22" t="s">
        <v>819</v>
      </c>
      <c r="D149" s="134">
        <v>10</v>
      </c>
    </row>
    <row r="150" spans="1:4" s="7" customFormat="1" ht="30" customHeight="1">
      <c r="A150" s="102">
        <v>45786</v>
      </c>
      <c r="B150" s="125"/>
      <c r="C150" s="22" t="s">
        <v>1607</v>
      </c>
      <c r="D150" s="134">
        <v>60</v>
      </c>
    </row>
    <row r="151" spans="1:4" s="7" customFormat="1" ht="30" customHeight="1">
      <c r="A151" s="102">
        <v>45790</v>
      </c>
      <c r="B151" s="125"/>
      <c r="C151" s="22" t="s">
        <v>1622</v>
      </c>
      <c r="D151" s="134">
        <v>6.5</v>
      </c>
    </row>
    <row r="152" spans="1:4" s="7" customFormat="1" ht="30" customHeight="1">
      <c r="A152" s="154">
        <v>45799</v>
      </c>
      <c r="B152" s="155"/>
      <c r="C152" s="156" t="s">
        <v>1623</v>
      </c>
      <c r="D152" s="157">
        <v>5</v>
      </c>
    </row>
    <row r="153" spans="1:4" s="7" customFormat="1" ht="30" customHeight="1">
      <c r="A153" s="154">
        <v>45817</v>
      </c>
      <c r="B153" s="155"/>
      <c r="C153" s="156" t="s">
        <v>1608</v>
      </c>
      <c r="D153" s="157">
        <v>35</v>
      </c>
    </row>
    <row r="154" spans="1:4" s="7" customFormat="1" ht="30" customHeight="1">
      <c r="A154" s="154">
        <v>45820</v>
      </c>
      <c r="B154" s="155"/>
      <c r="C154" s="156" t="s">
        <v>1233</v>
      </c>
      <c r="D154" s="157">
        <v>5</v>
      </c>
    </row>
    <row r="155" spans="1:4" s="7" customFormat="1" ht="30" customHeight="1">
      <c r="A155" s="154">
        <v>45824</v>
      </c>
      <c r="B155" s="155"/>
      <c r="C155" s="156" t="s">
        <v>980</v>
      </c>
      <c r="D155" s="157">
        <v>5</v>
      </c>
    </row>
    <row r="156" spans="1:4" s="7" customFormat="1" ht="30" customHeight="1">
      <c r="A156" s="154">
        <v>45824</v>
      </c>
      <c r="B156" s="155"/>
      <c r="C156" s="156" t="s">
        <v>981</v>
      </c>
      <c r="D156" s="157">
        <v>6</v>
      </c>
    </row>
    <row r="157" spans="1:4" s="7" customFormat="1" ht="30" customHeight="1">
      <c r="A157" s="154">
        <v>45826</v>
      </c>
      <c r="B157" s="155"/>
      <c r="C157" s="156" t="s">
        <v>1234</v>
      </c>
      <c r="D157" s="157">
        <v>10.65</v>
      </c>
    </row>
    <row r="158" spans="1:4" s="7" customFormat="1" ht="30" customHeight="1">
      <c r="A158" s="102">
        <v>45835</v>
      </c>
      <c r="B158" s="125"/>
      <c r="C158" s="22" t="s">
        <v>968</v>
      </c>
      <c r="D158" s="134">
        <v>20</v>
      </c>
    </row>
    <row r="159" spans="1:4" s="7" customFormat="1" ht="30" customHeight="1">
      <c r="A159" s="102">
        <v>45842</v>
      </c>
      <c r="B159" s="125"/>
      <c r="C159" s="22" t="s">
        <v>1611</v>
      </c>
      <c r="D159" s="134">
        <v>50</v>
      </c>
    </row>
    <row r="160" spans="1:4" s="7" customFormat="1" ht="30" customHeight="1">
      <c r="A160" s="102">
        <v>45881</v>
      </c>
      <c r="B160" s="125"/>
      <c r="C160" s="22" t="s">
        <v>982</v>
      </c>
      <c r="D160" s="134">
        <v>4.5</v>
      </c>
    </row>
    <row r="161" spans="1:6" s="7" customFormat="1" ht="30" customHeight="1">
      <c r="A161" s="102">
        <v>45881</v>
      </c>
      <c r="B161" s="125"/>
      <c r="C161" s="22" t="s">
        <v>1241</v>
      </c>
      <c r="D161" s="134">
        <v>4</v>
      </c>
    </row>
    <row r="162" spans="1:6" s="7" customFormat="1" ht="30" customHeight="1">
      <c r="A162" s="102">
        <v>45859</v>
      </c>
      <c r="B162" s="126"/>
      <c r="C162" s="22" t="s">
        <v>1238</v>
      </c>
      <c r="D162" s="21">
        <v>5</v>
      </c>
    </row>
    <row r="163" spans="1:6" s="7" customFormat="1" ht="30" customHeight="1">
      <c r="A163" s="102">
        <v>45860</v>
      </c>
      <c r="B163" s="126"/>
      <c r="C163" s="22" t="s">
        <v>1237</v>
      </c>
      <c r="D163" s="21">
        <v>14.8</v>
      </c>
    </row>
    <row r="164" spans="1:6" s="7" customFormat="1" ht="30" customHeight="1">
      <c r="A164" s="102">
        <v>45869</v>
      </c>
      <c r="B164" s="126"/>
      <c r="C164" s="22" t="s">
        <v>917</v>
      </c>
      <c r="D164" s="21">
        <v>3.1</v>
      </c>
    </row>
    <row r="165" spans="1:6" s="7" customFormat="1" ht="30" customHeight="1">
      <c r="A165" s="102">
        <v>45869</v>
      </c>
      <c r="B165" s="126"/>
      <c r="C165" s="22" t="s">
        <v>1240</v>
      </c>
      <c r="D165" s="21">
        <v>7.1</v>
      </c>
    </row>
    <row r="166" spans="1:6" s="7" customFormat="1" ht="30" customHeight="1">
      <c r="A166" s="102">
        <v>45881</v>
      </c>
      <c r="B166" s="126"/>
      <c r="C166" s="22" t="s">
        <v>1591</v>
      </c>
      <c r="D166" s="21">
        <v>4</v>
      </c>
    </row>
    <row r="167" spans="1:6" s="7" customFormat="1" ht="30" customHeight="1">
      <c r="A167" s="102">
        <v>45883</v>
      </c>
      <c r="B167" s="126"/>
      <c r="C167" s="22" t="s">
        <v>1243</v>
      </c>
      <c r="D167" s="21">
        <v>6</v>
      </c>
    </row>
    <row r="168" spans="1:6" s="7" customFormat="1" ht="30" customHeight="1">
      <c r="A168" s="102">
        <v>45887</v>
      </c>
      <c r="B168" s="126"/>
      <c r="C168" s="22" t="s">
        <v>1244</v>
      </c>
      <c r="D168" s="21">
        <v>4.4000000000000004</v>
      </c>
    </row>
    <row r="169" spans="1:6" s="7" customFormat="1" ht="30" customHeight="1">
      <c r="A169" s="102">
        <v>45888</v>
      </c>
      <c r="B169" s="126"/>
      <c r="C169" s="22" t="s">
        <v>1245</v>
      </c>
      <c r="D169" s="21">
        <v>6</v>
      </c>
    </row>
    <row r="170" spans="1:6" s="7" customFormat="1" ht="30" customHeight="1">
      <c r="B170" s="121"/>
      <c r="C170" s="162" t="s">
        <v>3</v>
      </c>
      <c r="D170" s="164">
        <f>SUM(D142:D169)</f>
        <v>297.83000000000004</v>
      </c>
    </row>
    <row r="171" spans="1:6" s="7" customFormat="1" ht="30" customHeight="1">
      <c r="A171" s="110"/>
      <c r="B171" s="135"/>
      <c r="C171" s="110"/>
      <c r="D171" s="147"/>
    </row>
    <row r="172" spans="1:6" s="7" customFormat="1" ht="30" customHeight="1">
      <c r="A172" s="110"/>
      <c r="B172" s="135"/>
      <c r="C172" s="110"/>
      <c r="D172" s="147"/>
    </row>
    <row r="173" spans="1:6" s="7" customFormat="1" ht="30" customHeight="1">
      <c r="A173" s="162" t="s">
        <v>10</v>
      </c>
      <c r="B173" s="167" t="s">
        <v>459</v>
      </c>
      <c r="C173" s="162" t="s">
        <v>50</v>
      </c>
      <c r="D173" s="162" t="s">
        <v>9</v>
      </c>
      <c r="F173" s="190">
        <f>SUM(D174:D178)</f>
        <v>750</v>
      </c>
    </row>
    <row r="174" spans="1:6" s="7" customFormat="1" ht="30" customHeight="1">
      <c r="A174" s="101">
        <v>45757</v>
      </c>
      <c r="B174" s="125"/>
      <c r="C174" s="40" t="s">
        <v>783</v>
      </c>
      <c r="D174" s="133">
        <v>150</v>
      </c>
      <c r="E174" s="230" t="s">
        <v>287</v>
      </c>
      <c r="F174" s="138"/>
    </row>
    <row r="175" spans="1:6" s="7" customFormat="1" ht="30" customHeight="1">
      <c r="A175" s="101">
        <v>45782</v>
      </c>
      <c r="B175" s="125"/>
      <c r="C175" s="40" t="s">
        <v>784</v>
      </c>
      <c r="D175" s="133">
        <v>150</v>
      </c>
      <c r="E175" s="230" t="s">
        <v>287</v>
      </c>
      <c r="F175" s="138"/>
    </row>
    <row r="176" spans="1:6" s="7" customFormat="1" ht="30" customHeight="1">
      <c r="A176" s="101">
        <v>45817</v>
      </c>
      <c r="B176" s="125"/>
      <c r="C176" s="40" t="s">
        <v>850</v>
      </c>
      <c r="D176" s="133">
        <v>150</v>
      </c>
      <c r="E176" s="230" t="s">
        <v>287</v>
      </c>
      <c r="F176" s="138"/>
    </row>
    <row r="177" spans="1:8" s="7" customFormat="1" ht="30" customHeight="1">
      <c r="A177" s="101">
        <v>45876</v>
      </c>
      <c r="B177" s="125"/>
      <c r="C177" s="40" t="s">
        <v>999</v>
      </c>
      <c r="D177" s="133">
        <v>150</v>
      </c>
      <c r="E177" s="230"/>
      <c r="F177" s="138"/>
    </row>
    <row r="178" spans="1:8" s="7" customFormat="1" ht="30" customHeight="1">
      <c r="A178" s="101">
        <v>45902</v>
      </c>
      <c r="B178" s="125"/>
      <c r="C178" s="40" t="s">
        <v>1000</v>
      </c>
      <c r="D178" s="133">
        <v>150</v>
      </c>
      <c r="E178" s="230"/>
      <c r="F178" s="138"/>
    </row>
    <row r="179" spans="1:8" s="7" customFormat="1" ht="30" customHeight="1">
      <c r="B179" s="126"/>
      <c r="C179" s="168" t="s">
        <v>3</v>
      </c>
      <c r="D179" s="164">
        <f>SUM(D174:D178)</f>
        <v>750</v>
      </c>
      <c r="E179" s="148"/>
    </row>
    <row r="180" spans="1:8" s="7" customFormat="1" ht="30" customHeight="1">
      <c r="A180" s="149"/>
      <c r="B180" s="121"/>
      <c r="C180" s="110"/>
      <c r="D180" s="147"/>
      <c r="E180" s="148"/>
    </row>
    <row r="181" spans="1:8" s="7" customFormat="1" ht="30" customHeight="1">
      <c r="A181" s="110"/>
      <c r="B181" s="135"/>
      <c r="C181" s="110"/>
      <c r="D181" s="141"/>
    </row>
    <row r="182" spans="1:8" s="7" customFormat="1" ht="30" customHeight="1">
      <c r="A182" s="162" t="s">
        <v>10</v>
      </c>
      <c r="B182" s="536" t="s">
        <v>349</v>
      </c>
      <c r="C182" s="162" t="s">
        <v>50</v>
      </c>
      <c r="D182" s="162" t="s">
        <v>9</v>
      </c>
      <c r="E182" s="126"/>
      <c r="F182" s="190">
        <f>SUM(D183:D189)</f>
        <v>319.89999999999998</v>
      </c>
    </row>
    <row r="183" spans="1:8" s="7" customFormat="1" ht="30" customHeight="1">
      <c r="A183" s="150">
        <v>45735</v>
      </c>
      <c r="B183" s="231"/>
      <c r="C183" s="103" t="s">
        <v>666</v>
      </c>
      <c r="D183" s="118">
        <v>20</v>
      </c>
      <c r="E183" s="126"/>
      <c r="F183" s="138"/>
    </row>
    <row r="184" spans="1:8" s="7" customFormat="1" ht="30" customHeight="1">
      <c r="A184" s="150">
        <v>45736</v>
      </c>
      <c r="B184" s="125"/>
      <c r="C184" s="103" t="s">
        <v>462</v>
      </c>
      <c r="D184" s="118">
        <v>11.1</v>
      </c>
      <c r="F184" s="230"/>
      <c r="G184" s="126"/>
    </row>
    <row r="185" spans="1:8" s="7" customFormat="1" ht="30" customHeight="1">
      <c r="A185" s="150">
        <v>45751</v>
      </c>
      <c r="B185" s="125"/>
      <c r="C185" s="103" t="s">
        <v>711</v>
      </c>
      <c r="D185" s="118">
        <v>50.8</v>
      </c>
      <c r="F185" s="234"/>
    </row>
    <row r="186" spans="1:8" s="7" customFormat="1" ht="30" customHeight="1">
      <c r="A186" s="150">
        <v>45761</v>
      </c>
      <c r="B186" s="126"/>
      <c r="C186" s="103" t="s">
        <v>745</v>
      </c>
      <c r="D186" s="118">
        <v>40</v>
      </c>
      <c r="E186" s="126"/>
      <c r="F186" s="138"/>
    </row>
    <row r="187" spans="1:8" s="7" customFormat="1" ht="30" customHeight="1">
      <c r="A187" s="150">
        <v>45786</v>
      </c>
      <c r="B187" s="126"/>
      <c r="C187" s="103" t="s">
        <v>816</v>
      </c>
      <c r="D187" s="118">
        <v>18</v>
      </c>
      <c r="E187" s="126"/>
      <c r="F187" s="138"/>
    </row>
    <row r="188" spans="1:8" s="7" customFormat="1" ht="30" customHeight="1">
      <c r="A188" s="150">
        <v>45861</v>
      </c>
      <c r="B188" s="126"/>
      <c r="C188" s="103" t="s">
        <v>974</v>
      </c>
      <c r="D188" s="118">
        <v>160</v>
      </c>
      <c r="E188" s="126"/>
      <c r="F188" s="138"/>
    </row>
    <row r="189" spans="1:8" s="7" customFormat="1" ht="30" customHeight="1">
      <c r="A189" s="150">
        <v>45891</v>
      </c>
      <c r="B189" s="126"/>
      <c r="C189" s="103" t="s">
        <v>977</v>
      </c>
      <c r="D189" s="118">
        <v>20</v>
      </c>
      <c r="E189" s="126"/>
      <c r="F189" s="138"/>
    </row>
    <row r="190" spans="1:8" s="7" customFormat="1" ht="30" customHeight="1">
      <c r="B190" s="126"/>
      <c r="C190" s="162" t="s">
        <v>3</v>
      </c>
      <c r="D190" s="166">
        <f>SUM(D183:D189)</f>
        <v>319.89999999999998</v>
      </c>
      <c r="E190" s="143"/>
      <c r="G190" s="151"/>
      <c r="H190" s="152"/>
    </row>
    <row r="191" spans="1:8" s="7" customFormat="1" ht="30" customHeight="1">
      <c r="A191" s="149"/>
      <c r="B191" s="121"/>
      <c r="C191" s="110"/>
      <c r="D191" s="13"/>
      <c r="E191" s="143"/>
      <c r="G191" s="151"/>
      <c r="H191" s="152"/>
    </row>
    <row r="192" spans="1:8" s="7" customFormat="1" ht="30" customHeight="1">
      <c r="A192" s="110"/>
      <c r="B192" s="121"/>
      <c r="C192" s="12"/>
      <c r="D192" s="13"/>
    </row>
    <row r="193" spans="1:7" s="7" customFormat="1" ht="30" customHeight="1">
      <c r="A193" s="162" t="s">
        <v>10</v>
      </c>
      <c r="B193" s="536" t="s">
        <v>123</v>
      </c>
      <c r="C193" s="162" t="s">
        <v>50</v>
      </c>
      <c r="D193" s="162" t="s">
        <v>9</v>
      </c>
      <c r="E193" s="126"/>
      <c r="F193" s="190">
        <f>SUM(D194:D236)</f>
        <v>1331.71</v>
      </c>
      <c r="G193" s="151"/>
    </row>
    <row r="194" spans="1:7" s="7" customFormat="1" ht="30" customHeight="1">
      <c r="A194" s="102">
        <v>45734</v>
      </c>
      <c r="B194" s="125"/>
      <c r="C194" s="22" t="s">
        <v>684</v>
      </c>
      <c r="D194" s="134">
        <v>2.5</v>
      </c>
      <c r="E194" s="126"/>
      <c r="F194" s="146"/>
      <c r="G194" s="151"/>
    </row>
    <row r="195" spans="1:7" s="7" customFormat="1" ht="30" customHeight="1">
      <c r="A195" s="102">
        <v>45735</v>
      </c>
      <c r="B195" s="125"/>
      <c r="C195" s="22" t="s">
        <v>352</v>
      </c>
      <c r="D195" s="134">
        <v>4.05</v>
      </c>
      <c r="E195" s="126"/>
      <c r="F195" s="146"/>
      <c r="G195" s="151"/>
    </row>
    <row r="196" spans="1:7" s="7" customFormat="1" ht="30" customHeight="1">
      <c r="A196" s="102">
        <v>45735</v>
      </c>
      <c r="B196" s="125"/>
      <c r="C196" s="22" t="s">
        <v>685</v>
      </c>
      <c r="D196" s="134">
        <v>1.55</v>
      </c>
      <c r="E196" s="126"/>
      <c r="F196" s="146"/>
      <c r="G196" s="151"/>
    </row>
    <row r="197" spans="1:7" s="7" customFormat="1" ht="30" customHeight="1">
      <c r="A197" s="102">
        <v>45735</v>
      </c>
      <c r="B197" s="125"/>
      <c r="C197" s="22" t="s">
        <v>849</v>
      </c>
      <c r="D197" s="134">
        <v>51</v>
      </c>
      <c r="E197" s="126"/>
      <c r="F197" s="146"/>
      <c r="G197" s="151"/>
    </row>
    <row r="198" spans="1:7" s="7" customFormat="1" ht="30" customHeight="1">
      <c r="A198" s="102">
        <v>45736</v>
      </c>
      <c r="B198" s="125"/>
      <c r="C198" s="22" t="s">
        <v>677</v>
      </c>
      <c r="D198" s="134">
        <v>4.04</v>
      </c>
      <c r="E198" s="126"/>
      <c r="F198" s="146"/>
      <c r="G198" s="151"/>
    </row>
    <row r="199" spans="1:7" s="7" customFormat="1" ht="30" customHeight="1">
      <c r="A199" s="102">
        <v>45737</v>
      </c>
      <c r="B199" s="125"/>
      <c r="C199" s="22" t="s">
        <v>1230</v>
      </c>
      <c r="D199" s="134">
        <v>25</v>
      </c>
      <c r="E199" s="126"/>
      <c r="F199" s="146"/>
      <c r="G199" s="151"/>
    </row>
    <row r="200" spans="1:7" s="7" customFormat="1" ht="30" customHeight="1">
      <c r="A200" s="102">
        <v>45742</v>
      </c>
      <c r="B200" s="125"/>
      <c r="C200" s="22" t="s">
        <v>680</v>
      </c>
      <c r="D200" s="134">
        <v>0.8</v>
      </c>
      <c r="E200" s="126"/>
      <c r="F200" s="146"/>
      <c r="G200" s="151"/>
    </row>
    <row r="201" spans="1:7" s="7" customFormat="1" ht="30" customHeight="1">
      <c r="A201" s="102">
        <v>45742</v>
      </c>
      <c r="B201" s="125"/>
      <c r="C201" s="22" t="s">
        <v>686</v>
      </c>
      <c r="D201" s="134">
        <v>39.69</v>
      </c>
      <c r="E201" s="126"/>
      <c r="F201" s="146"/>
      <c r="G201" s="151"/>
    </row>
    <row r="202" spans="1:7" s="7" customFormat="1" ht="30" customHeight="1">
      <c r="A202" s="102">
        <v>45744</v>
      </c>
      <c r="B202" s="125"/>
      <c r="C202" s="22" t="s">
        <v>683</v>
      </c>
      <c r="D202" s="134">
        <v>3.4</v>
      </c>
      <c r="E202" s="126"/>
      <c r="F202" s="146"/>
      <c r="G202" s="151"/>
    </row>
    <row r="203" spans="1:7" s="7" customFormat="1" ht="30" customHeight="1">
      <c r="A203" s="102">
        <v>45748</v>
      </c>
      <c r="B203" s="125"/>
      <c r="C203" s="22" t="s">
        <v>352</v>
      </c>
      <c r="D203" s="134">
        <v>6.07</v>
      </c>
      <c r="E203" s="126"/>
      <c r="F203" s="146"/>
      <c r="G203" s="151"/>
    </row>
    <row r="204" spans="1:7" s="7" customFormat="1" ht="30" customHeight="1">
      <c r="A204" s="102">
        <v>45751</v>
      </c>
      <c r="B204" s="125"/>
      <c r="C204" s="22" t="s">
        <v>574</v>
      </c>
      <c r="D204" s="134">
        <v>250</v>
      </c>
      <c r="E204" s="126"/>
      <c r="F204" s="146"/>
      <c r="G204" s="151"/>
    </row>
    <row r="205" spans="1:7" s="7" customFormat="1" ht="30" customHeight="1">
      <c r="A205" s="102">
        <v>45756</v>
      </c>
      <c r="B205" s="125"/>
      <c r="C205" s="22" t="s">
        <v>352</v>
      </c>
      <c r="D205" s="134">
        <v>2.02</v>
      </c>
      <c r="E205" s="126"/>
      <c r="F205" s="146"/>
      <c r="G205" s="151"/>
    </row>
    <row r="206" spans="1:7" s="7" customFormat="1" ht="30" customHeight="1">
      <c r="A206" s="102">
        <v>45757</v>
      </c>
      <c r="B206" s="125"/>
      <c r="C206" s="22" t="s">
        <v>725</v>
      </c>
      <c r="D206" s="134">
        <v>3.5</v>
      </c>
      <c r="E206" s="126"/>
      <c r="F206" s="146"/>
      <c r="G206" s="151"/>
    </row>
    <row r="207" spans="1:7" s="7" customFormat="1" ht="30" customHeight="1">
      <c r="A207" s="102">
        <v>45761</v>
      </c>
      <c r="B207" s="125"/>
      <c r="C207" s="22" t="s">
        <v>738</v>
      </c>
      <c r="D207" s="134">
        <v>1.05</v>
      </c>
      <c r="E207" s="126"/>
      <c r="F207" s="146"/>
      <c r="G207" s="151"/>
    </row>
    <row r="208" spans="1:7" s="7" customFormat="1" ht="30" customHeight="1">
      <c r="A208" s="102">
        <v>45761</v>
      </c>
      <c r="B208" s="125"/>
      <c r="C208" s="22" t="s">
        <v>739</v>
      </c>
      <c r="D208" s="134">
        <v>1.4</v>
      </c>
      <c r="E208" s="126"/>
      <c r="F208" s="146"/>
      <c r="G208" s="151"/>
    </row>
    <row r="209" spans="1:7" s="7" customFormat="1" ht="30" customHeight="1">
      <c r="A209" s="102">
        <v>45763</v>
      </c>
      <c r="B209" s="125"/>
      <c r="C209" s="22" t="s">
        <v>352</v>
      </c>
      <c r="D209" s="134">
        <v>2.02</v>
      </c>
      <c r="E209" s="126"/>
      <c r="F209" s="146"/>
      <c r="G209" s="151"/>
    </row>
    <row r="210" spans="1:7" s="7" customFormat="1" ht="30" customHeight="1">
      <c r="A210" s="102">
        <v>45769</v>
      </c>
      <c r="B210" s="125"/>
      <c r="C210" s="22" t="s">
        <v>352</v>
      </c>
      <c r="D210" s="134">
        <v>4.05</v>
      </c>
      <c r="E210" s="126"/>
      <c r="F210" s="146"/>
      <c r="G210" s="151"/>
    </row>
    <row r="211" spans="1:7" s="7" customFormat="1" ht="30" customHeight="1">
      <c r="A211" s="102">
        <v>45785</v>
      </c>
      <c r="B211" s="125"/>
      <c r="C211" s="22" t="s">
        <v>352</v>
      </c>
      <c r="D211" s="134">
        <v>8.1</v>
      </c>
      <c r="E211" s="126"/>
      <c r="F211" s="146"/>
      <c r="G211" s="151"/>
    </row>
    <row r="212" spans="1:7" s="7" customFormat="1" ht="30" customHeight="1">
      <c r="A212" s="102">
        <v>45790</v>
      </c>
      <c r="B212" s="125"/>
      <c r="C212" s="22" t="s">
        <v>841</v>
      </c>
      <c r="D212" s="134">
        <v>2.4500000000000002</v>
      </c>
      <c r="E212" s="126"/>
      <c r="F212" s="146"/>
      <c r="G212" s="151"/>
    </row>
    <row r="213" spans="1:7" s="7" customFormat="1" ht="30" customHeight="1">
      <c r="A213" s="102">
        <v>45790</v>
      </c>
      <c r="B213" s="125"/>
      <c r="C213" s="22" t="s">
        <v>842</v>
      </c>
      <c r="D213" s="134">
        <v>23.65</v>
      </c>
      <c r="E213" s="126"/>
      <c r="F213" s="146"/>
      <c r="G213" s="151"/>
    </row>
    <row r="214" spans="1:7" s="7" customFormat="1" ht="30" customHeight="1">
      <c r="A214" s="102">
        <v>45791</v>
      </c>
      <c r="B214" s="125"/>
      <c r="C214" s="22" t="s">
        <v>867</v>
      </c>
      <c r="D214" s="134">
        <v>10</v>
      </c>
      <c r="E214" s="126"/>
      <c r="F214" s="146"/>
      <c r="G214" s="151"/>
    </row>
    <row r="215" spans="1:7" s="7" customFormat="1" ht="30" customHeight="1">
      <c r="A215" s="102">
        <v>45793</v>
      </c>
      <c r="B215" s="125"/>
      <c r="C215" s="22" t="s">
        <v>836</v>
      </c>
      <c r="D215" s="134">
        <v>1.85</v>
      </c>
      <c r="E215" s="126"/>
      <c r="F215" s="146"/>
      <c r="G215" s="151"/>
    </row>
    <row r="216" spans="1:7" s="7" customFormat="1" ht="30" customHeight="1">
      <c r="A216" s="102">
        <v>45795</v>
      </c>
      <c r="B216" s="125"/>
      <c r="C216" s="22" t="s">
        <v>837</v>
      </c>
      <c r="D216" s="134">
        <v>1.73</v>
      </c>
      <c r="E216" s="126"/>
      <c r="F216" s="146"/>
      <c r="G216" s="151"/>
    </row>
    <row r="217" spans="1:7" s="7" customFormat="1" ht="30" customHeight="1">
      <c r="A217" s="102">
        <v>45799</v>
      </c>
      <c r="B217" s="125"/>
      <c r="C217" s="22" t="s">
        <v>352</v>
      </c>
      <c r="D217" s="134">
        <v>2.02</v>
      </c>
      <c r="E217" s="126"/>
      <c r="F217" s="146"/>
      <c r="G217" s="151"/>
    </row>
    <row r="218" spans="1:7" s="7" customFormat="1" ht="30" customHeight="1">
      <c r="A218" s="102">
        <v>45799</v>
      </c>
      <c r="B218" s="125"/>
      <c r="C218" s="22" t="s">
        <v>352</v>
      </c>
      <c r="D218" s="134">
        <v>4.05</v>
      </c>
      <c r="E218" s="126"/>
      <c r="F218" s="146"/>
      <c r="G218" s="151"/>
    </row>
    <row r="219" spans="1:7" s="7" customFormat="1" ht="30" customHeight="1">
      <c r="A219" s="102">
        <v>45813</v>
      </c>
      <c r="B219" s="125"/>
      <c r="C219" s="22" t="s">
        <v>352</v>
      </c>
      <c r="D219" s="134">
        <v>4.05</v>
      </c>
      <c r="E219" s="126"/>
      <c r="F219" s="146"/>
      <c r="G219" s="151"/>
    </row>
    <row r="220" spans="1:7" s="7" customFormat="1" ht="30" customHeight="1">
      <c r="A220" s="102">
        <v>45817</v>
      </c>
      <c r="B220" s="125"/>
      <c r="C220" s="22" t="s">
        <v>574</v>
      </c>
      <c r="D220" s="134">
        <v>312.75</v>
      </c>
      <c r="E220" s="126"/>
      <c r="F220" s="146"/>
      <c r="G220" s="151"/>
    </row>
    <row r="221" spans="1:7" s="7" customFormat="1" ht="30" customHeight="1">
      <c r="A221" s="102">
        <v>45819</v>
      </c>
      <c r="B221" s="125"/>
      <c r="C221" s="22" t="s">
        <v>964</v>
      </c>
      <c r="D221" s="134">
        <v>4.79</v>
      </c>
      <c r="E221" s="126"/>
      <c r="F221" s="146"/>
      <c r="G221" s="151"/>
    </row>
    <row r="222" spans="1:7" s="7" customFormat="1" ht="30" customHeight="1">
      <c r="A222" s="102">
        <v>45821</v>
      </c>
      <c r="B222" s="125"/>
      <c r="C222" s="22" t="s">
        <v>875</v>
      </c>
      <c r="D222" s="134">
        <v>41.7</v>
      </c>
      <c r="E222" s="126"/>
      <c r="F222" s="146"/>
      <c r="G222" s="151"/>
    </row>
    <row r="223" spans="1:7" s="7" customFormat="1" ht="30" customHeight="1">
      <c r="A223" s="102">
        <v>45821</v>
      </c>
      <c r="B223" s="125"/>
      <c r="C223" s="22" t="s">
        <v>964</v>
      </c>
      <c r="D223" s="134">
        <v>1.35</v>
      </c>
      <c r="E223" s="126"/>
      <c r="F223" s="146"/>
      <c r="G223" s="151"/>
    </row>
    <row r="224" spans="1:7" s="7" customFormat="1" ht="30" customHeight="1">
      <c r="A224" s="102">
        <v>45821</v>
      </c>
      <c r="B224" s="125"/>
      <c r="C224" s="22" t="s">
        <v>965</v>
      </c>
      <c r="D224" s="134">
        <v>10.199999999999999</v>
      </c>
      <c r="E224" s="126"/>
      <c r="F224" s="146"/>
      <c r="G224" s="151"/>
    </row>
    <row r="225" spans="1:7" s="7" customFormat="1" ht="30" customHeight="1">
      <c r="A225" s="102">
        <v>45821</v>
      </c>
      <c r="B225" s="125"/>
      <c r="C225" s="22" t="s">
        <v>966</v>
      </c>
      <c r="D225" s="134">
        <v>4</v>
      </c>
      <c r="E225" s="126"/>
      <c r="F225" s="146"/>
      <c r="G225" s="151"/>
    </row>
    <row r="226" spans="1:7" s="7" customFormat="1" ht="30" customHeight="1">
      <c r="A226" s="102">
        <v>45833</v>
      </c>
      <c r="B226" s="125"/>
      <c r="C226" s="22" t="s">
        <v>352</v>
      </c>
      <c r="D226" s="134">
        <v>10.26</v>
      </c>
      <c r="E226" s="126"/>
      <c r="F226" s="146"/>
      <c r="G226" s="151"/>
    </row>
    <row r="227" spans="1:7" s="7" customFormat="1" ht="30" customHeight="1">
      <c r="A227" s="102">
        <v>45848</v>
      </c>
      <c r="B227" s="125"/>
      <c r="C227" s="22" t="s">
        <v>352</v>
      </c>
      <c r="D227" s="134">
        <v>6.07</v>
      </c>
      <c r="E227" s="126"/>
      <c r="F227" s="146"/>
      <c r="G227" s="151"/>
    </row>
    <row r="228" spans="1:7" s="7" customFormat="1" ht="30" customHeight="1">
      <c r="A228" s="102">
        <v>45862</v>
      </c>
      <c r="B228" s="125"/>
      <c r="C228" s="22" t="s">
        <v>352</v>
      </c>
      <c r="D228" s="134">
        <v>4.05</v>
      </c>
      <c r="E228" s="126"/>
      <c r="F228" s="146"/>
      <c r="G228" s="151"/>
    </row>
    <row r="229" spans="1:7" s="7" customFormat="1" ht="30" customHeight="1">
      <c r="A229" s="102">
        <v>45863</v>
      </c>
      <c r="B229" s="125"/>
      <c r="C229" s="22" t="s">
        <v>964</v>
      </c>
      <c r="D229" s="134">
        <v>4.04</v>
      </c>
      <c r="E229" s="126"/>
      <c r="F229" s="146"/>
      <c r="G229" s="151"/>
    </row>
    <row r="230" spans="1:7" s="7" customFormat="1" ht="30" customHeight="1">
      <c r="A230" s="102">
        <v>45868</v>
      </c>
      <c r="B230" s="125"/>
      <c r="C230" s="22" t="s">
        <v>352</v>
      </c>
      <c r="D230" s="134">
        <v>4.05</v>
      </c>
      <c r="E230" s="126"/>
      <c r="F230" s="146"/>
      <c r="G230" s="151"/>
    </row>
    <row r="231" spans="1:7" s="7" customFormat="1" ht="30" customHeight="1">
      <c r="A231" s="102">
        <v>45869</v>
      </c>
      <c r="B231" s="125"/>
      <c r="C231" s="22" t="s">
        <v>1596</v>
      </c>
      <c r="D231" s="134">
        <v>4.5999999999999996</v>
      </c>
      <c r="E231" s="126"/>
      <c r="F231" s="146"/>
      <c r="G231" s="151"/>
    </row>
    <row r="232" spans="1:7" s="7" customFormat="1" ht="30" customHeight="1">
      <c r="A232" s="102">
        <v>45881</v>
      </c>
      <c r="B232" s="125"/>
      <c r="C232" s="22" t="s">
        <v>964</v>
      </c>
      <c r="D232" s="134">
        <v>8.6999999999999993</v>
      </c>
      <c r="E232" s="126"/>
      <c r="F232" s="146"/>
      <c r="G232" s="151"/>
    </row>
    <row r="233" spans="1:7" s="7" customFormat="1" ht="30" customHeight="1">
      <c r="A233" s="102">
        <v>45884</v>
      </c>
      <c r="B233" s="125"/>
      <c r="C233" s="22" t="s">
        <v>352</v>
      </c>
      <c r="D233" s="134">
        <v>6.07</v>
      </c>
      <c r="E233" s="126"/>
      <c r="F233" s="146"/>
      <c r="G233" s="151"/>
    </row>
    <row r="234" spans="1:7" s="7" customFormat="1" ht="30" customHeight="1">
      <c r="A234" s="102">
        <v>45884</v>
      </c>
      <c r="B234" s="125"/>
      <c r="C234" s="22" t="s">
        <v>1242</v>
      </c>
      <c r="D234" s="134">
        <v>10</v>
      </c>
      <c r="E234" s="126"/>
      <c r="F234" s="146"/>
      <c r="G234" s="151"/>
    </row>
    <row r="235" spans="1:7" s="7" customFormat="1" ht="30" customHeight="1">
      <c r="A235" s="102">
        <v>45901</v>
      </c>
      <c r="B235" s="125"/>
      <c r="C235" s="22" t="s">
        <v>460</v>
      </c>
      <c r="D235" s="134">
        <v>4.04</v>
      </c>
      <c r="E235" s="126"/>
      <c r="F235" s="146"/>
      <c r="G235" s="151"/>
    </row>
    <row r="236" spans="1:7" s="7" customFormat="1" ht="30" customHeight="1">
      <c r="A236" s="102">
        <v>45902</v>
      </c>
      <c r="B236" s="125"/>
      <c r="C236" s="22" t="s">
        <v>574</v>
      </c>
      <c r="D236" s="134">
        <v>435</v>
      </c>
      <c r="E236" s="126"/>
      <c r="F236" s="146"/>
      <c r="G236" s="151"/>
    </row>
    <row r="237" spans="1:7" s="7" customFormat="1" ht="30" customHeight="1">
      <c r="B237" s="125"/>
      <c r="C237" s="166" t="s">
        <v>3</v>
      </c>
      <c r="D237" s="163">
        <f>SUM(D194:D236)</f>
        <v>1331.71</v>
      </c>
    </row>
    <row r="238" spans="1:7" s="7" customFormat="1" ht="30" customHeight="1">
      <c r="A238" s="111"/>
      <c r="B238" s="153"/>
      <c r="C238" s="16"/>
      <c r="D238" s="131"/>
    </row>
    <row r="239" spans="1:7" s="7" customFormat="1" ht="30" customHeight="1">
      <c r="A239" s="110"/>
      <c r="B239" s="121"/>
      <c r="C239" s="12"/>
      <c r="D239" s="145"/>
    </row>
    <row r="240" spans="1:7" s="7" customFormat="1" ht="30" customHeight="1">
      <c r="A240" s="162" t="s">
        <v>10</v>
      </c>
      <c r="B240" s="169" t="s">
        <v>122</v>
      </c>
      <c r="C240" s="162" t="s">
        <v>50</v>
      </c>
      <c r="D240" s="162" t="s">
        <v>9</v>
      </c>
      <c r="F240" s="218">
        <f>SUM(D241:D270)</f>
        <v>228.53</v>
      </c>
    </row>
    <row r="241" spans="1:5" s="7" customFormat="1" ht="30" customHeight="1">
      <c r="A241" s="101">
        <v>45743</v>
      </c>
      <c r="B241" s="127"/>
      <c r="C241" s="40" t="s">
        <v>458</v>
      </c>
      <c r="D241" s="118">
        <v>1.55</v>
      </c>
      <c r="E241" s="128"/>
    </row>
    <row r="242" spans="1:5" s="7" customFormat="1" ht="30" customHeight="1">
      <c r="A242" s="101">
        <v>45747</v>
      </c>
      <c r="B242" s="127"/>
      <c r="C242" s="40" t="s">
        <v>1625</v>
      </c>
      <c r="D242" s="118">
        <v>3</v>
      </c>
      <c r="E242" s="128"/>
    </row>
    <row r="243" spans="1:5" s="7" customFormat="1" ht="30" customHeight="1">
      <c r="A243" s="101">
        <v>45754</v>
      </c>
      <c r="B243" s="127"/>
      <c r="C243" s="40" t="s">
        <v>350</v>
      </c>
      <c r="D243" s="118">
        <v>6</v>
      </c>
      <c r="E243" s="128"/>
    </row>
    <row r="244" spans="1:5" s="7" customFormat="1" ht="30" customHeight="1">
      <c r="A244" s="101">
        <v>45754</v>
      </c>
      <c r="B244" s="127"/>
      <c r="C244" s="40" t="s">
        <v>1624</v>
      </c>
      <c r="D244" s="118">
        <v>4</v>
      </c>
      <c r="E244" s="128"/>
    </row>
    <row r="245" spans="1:5" s="7" customFormat="1" ht="30" customHeight="1">
      <c r="A245" s="101">
        <v>45756</v>
      </c>
      <c r="B245" s="127"/>
      <c r="C245" s="40" t="s">
        <v>720</v>
      </c>
      <c r="D245" s="118">
        <v>2</v>
      </c>
      <c r="E245" s="128"/>
    </row>
    <row r="246" spans="1:5" s="7" customFormat="1" ht="30" customHeight="1">
      <c r="A246" s="101">
        <v>45756</v>
      </c>
      <c r="B246" s="127"/>
      <c r="C246" s="40" t="s">
        <v>721</v>
      </c>
      <c r="D246" s="118">
        <v>7.2</v>
      </c>
      <c r="E246" s="128"/>
    </row>
    <row r="247" spans="1:5" s="7" customFormat="1" ht="30" customHeight="1">
      <c r="A247" s="101">
        <v>45761</v>
      </c>
      <c r="B247" s="127"/>
      <c r="C247" s="40" t="s">
        <v>740</v>
      </c>
      <c r="D247" s="118">
        <v>1</v>
      </c>
      <c r="E247" s="128"/>
    </row>
    <row r="248" spans="1:5" s="7" customFormat="1" ht="30" customHeight="1">
      <c r="A248" s="101">
        <v>45763</v>
      </c>
      <c r="B248" s="127"/>
      <c r="C248" s="40" t="s">
        <v>752</v>
      </c>
      <c r="D248" s="118">
        <v>2.25</v>
      </c>
      <c r="E248" s="128"/>
    </row>
    <row r="249" spans="1:5" s="7" customFormat="1" ht="30" customHeight="1">
      <c r="A249" s="101">
        <v>45763</v>
      </c>
      <c r="B249" s="127"/>
      <c r="C249" s="40" t="s">
        <v>753</v>
      </c>
      <c r="D249" s="118">
        <v>1</v>
      </c>
      <c r="E249" s="128"/>
    </row>
    <row r="250" spans="1:5" s="7" customFormat="1" ht="30" customHeight="1">
      <c r="A250" s="101">
        <v>45763</v>
      </c>
      <c r="B250" s="127"/>
      <c r="C250" s="40" t="s">
        <v>754</v>
      </c>
      <c r="D250" s="118">
        <v>3.65</v>
      </c>
      <c r="E250" s="128"/>
    </row>
    <row r="251" spans="1:5" s="7" customFormat="1" ht="30" customHeight="1">
      <c r="A251" s="101">
        <v>45769</v>
      </c>
      <c r="B251" s="127"/>
      <c r="C251" s="40" t="s">
        <v>769</v>
      </c>
      <c r="D251" s="118">
        <v>5</v>
      </c>
      <c r="E251" s="128"/>
    </row>
    <row r="252" spans="1:5" s="7" customFormat="1" ht="30" customHeight="1">
      <c r="A252" s="101">
        <v>45769</v>
      </c>
      <c r="B252" s="127"/>
      <c r="C252" s="40" t="s">
        <v>770</v>
      </c>
      <c r="D252" s="118">
        <v>2.88</v>
      </c>
      <c r="E252" s="128"/>
    </row>
    <row r="253" spans="1:5" s="7" customFormat="1" ht="30" customHeight="1">
      <c r="A253" s="101">
        <v>45777</v>
      </c>
      <c r="B253" s="127"/>
      <c r="C253" s="40" t="s">
        <v>790</v>
      </c>
      <c r="D253" s="118">
        <v>27.75</v>
      </c>
      <c r="E253" s="128"/>
    </row>
    <row r="254" spans="1:5" s="7" customFormat="1" ht="30" customHeight="1">
      <c r="A254" s="101">
        <v>45778</v>
      </c>
      <c r="B254" s="127"/>
      <c r="C254" s="40" t="s">
        <v>790</v>
      </c>
      <c r="D254" s="118">
        <v>22.15</v>
      </c>
      <c r="E254" s="128"/>
    </row>
    <row r="255" spans="1:5" s="7" customFormat="1" ht="30" customHeight="1">
      <c r="A255" s="101">
        <v>45785</v>
      </c>
      <c r="B255" s="127"/>
      <c r="C255" s="40" t="s">
        <v>815</v>
      </c>
      <c r="D255" s="118">
        <v>5.25</v>
      </c>
      <c r="E255" s="128"/>
    </row>
    <row r="256" spans="1:5" s="7" customFormat="1" ht="30" customHeight="1">
      <c r="A256" s="101">
        <v>45795</v>
      </c>
      <c r="B256" s="127"/>
      <c r="C256" s="40" t="s">
        <v>838</v>
      </c>
      <c r="D256" s="118">
        <v>16.5</v>
      </c>
      <c r="E256" s="128"/>
    </row>
    <row r="257" spans="1:5" s="7" customFormat="1" ht="30" customHeight="1">
      <c r="A257" s="101">
        <v>45797</v>
      </c>
      <c r="B257" s="127"/>
      <c r="C257" s="40" t="s">
        <v>740</v>
      </c>
      <c r="D257" s="118">
        <v>1</v>
      </c>
      <c r="E257" s="128"/>
    </row>
    <row r="258" spans="1:5" s="7" customFormat="1" ht="30" customHeight="1">
      <c r="A258" s="101">
        <v>45810</v>
      </c>
      <c r="B258" s="127"/>
      <c r="C258" s="40" t="s">
        <v>815</v>
      </c>
      <c r="D258" s="118">
        <v>4.3</v>
      </c>
      <c r="E258" s="128"/>
    </row>
    <row r="259" spans="1:5" s="7" customFormat="1" ht="30" customHeight="1">
      <c r="A259" s="101">
        <v>45818</v>
      </c>
      <c r="B259" s="127"/>
      <c r="C259" s="40" t="s">
        <v>740</v>
      </c>
      <c r="D259" s="118">
        <v>2</v>
      </c>
      <c r="E259" s="128"/>
    </row>
    <row r="260" spans="1:5" s="7" customFormat="1" ht="30" customHeight="1">
      <c r="A260" s="101">
        <v>45826</v>
      </c>
      <c r="B260" s="127"/>
      <c r="C260" s="40" t="s">
        <v>740</v>
      </c>
      <c r="D260" s="118">
        <v>1.8</v>
      </c>
      <c r="E260" s="128"/>
    </row>
    <row r="261" spans="1:5" s="7" customFormat="1" ht="30" customHeight="1">
      <c r="A261" s="101">
        <v>45839</v>
      </c>
      <c r="B261" s="127"/>
      <c r="C261" s="40" t="s">
        <v>754</v>
      </c>
      <c r="D261" s="118">
        <v>5.35</v>
      </c>
      <c r="E261" s="128"/>
    </row>
    <row r="262" spans="1:5" s="7" customFormat="1" ht="30" customHeight="1">
      <c r="A262" s="101">
        <v>45849</v>
      </c>
      <c r="B262" s="127"/>
      <c r="C262" s="40" t="s">
        <v>790</v>
      </c>
      <c r="D262" s="118">
        <v>51.65</v>
      </c>
      <c r="E262" s="128"/>
    </row>
    <row r="263" spans="1:5" s="7" customFormat="1" ht="30" customHeight="1">
      <c r="A263" s="101">
        <v>45854</v>
      </c>
      <c r="B263" s="127"/>
      <c r="C263" s="40" t="s">
        <v>790</v>
      </c>
      <c r="D263" s="118">
        <v>5.25</v>
      </c>
      <c r="E263" s="128"/>
    </row>
    <row r="264" spans="1:5" s="7" customFormat="1" ht="30" customHeight="1">
      <c r="A264" s="101">
        <v>45867</v>
      </c>
      <c r="B264" s="127"/>
      <c r="C264" s="40" t="s">
        <v>740</v>
      </c>
      <c r="D264" s="118">
        <v>2</v>
      </c>
      <c r="E264" s="128"/>
    </row>
    <row r="265" spans="1:5" s="7" customFormat="1" ht="30" customHeight="1">
      <c r="A265" s="101">
        <v>45876</v>
      </c>
      <c r="B265" s="127"/>
      <c r="C265" s="40" t="s">
        <v>952</v>
      </c>
      <c r="D265" s="118">
        <v>3.6</v>
      </c>
      <c r="E265" s="128"/>
    </row>
    <row r="266" spans="1:5" s="7" customFormat="1" ht="30" customHeight="1">
      <c r="A266" s="101">
        <v>45895</v>
      </c>
      <c r="B266" s="127"/>
      <c r="C266" s="40" t="s">
        <v>961</v>
      </c>
      <c r="D266" s="118">
        <v>1.9</v>
      </c>
      <c r="E266" s="128"/>
    </row>
    <row r="267" spans="1:5" s="7" customFormat="1" ht="30" customHeight="1">
      <c r="A267" s="101">
        <v>45895</v>
      </c>
      <c r="B267" s="127"/>
      <c r="C267" s="40" t="s">
        <v>962</v>
      </c>
      <c r="D267" s="118">
        <v>0.5</v>
      </c>
      <c r="E267" s="128"/>
    </row>
    <row r="268" spans="1:5" s="7" customFormat="1" ht="30" customHeight="1">
      <c r="A268" s="101">
        <v>45895</v>
      </c>
      <c r="B268" s="127"/>
      <c r="C268" s="40" t="s">
        <v>963</v>
      </c>
      <c r="D268" s="118">
        <v>8.25</v>
      </c>
      <c r="E268" s="128"/>
    </row>
    <row r="269" spans="1:5" s="7" customFormat="1" ht="30.75" customHeight="1">
      <c r="A269" s="101">
        <v>45902</v>
      </c>
      <c r="B269" s="127"/>
      <c r="C269" s="40" t="s">
        <v>960</v>
      </c>
      <c r="D269" s="118">
        <v>20</v>
      </c>
      <c r="E269" s="128"/>
    </row>
    <row r="270" spans="1:5" s="7" customFormat="1" ht="30.75" customHeight="1">
      <c r="A270" s="101">
        <v>45902</v>
      </c>
      <c r="B270" s="127"/>
      <c r="C270" s="40" t="s">
        <v>960</v>
      </c>
      <c r="D270" s="118">
        <v>9.75</v>
      </c>
      <c r="E270" s="128"/>
    </row>
    <row r="271" spans="1:5" s="7" customFormat="1" ht="30" customHeight="1">
      <c r="A271" s="120"/>
      <c r="B271" s="121"/>
      <c r="C271" s="168" t="s">
        <v>3</v>
      </c>
      <c r="D271" s="163">
        <f>SUM(D241:D270)</f>
        <v>228.53</v>
      </c>
    </row>
    <row r="272" spans="1:5" s="7" customFormat="1" ht="30" customHeight="1">
      <c r="A272" s="129"/>
      <c r="B272" s="121"/>
      <c r="C272" s="130"/>
      <c r="D272" s="131"/>
    </row>
    <row r="273" spans="1:6" s="7" customFormat="1" ht="30" customHeight="1">
      <c r="A273" s="110"/>
      <c r="B273" s="136"/>
      <c r="C273" s="110"/>
      <c r="D273" s="137"/>
    </row>
    <row r="274" spans="1:6" s="7" customFormat="1" ht="30" customHeight="1">
      <c r="A274" s="162" t="s">
        <v>10</v>
      </c>
      <c r="B274" s="162" t="s">
        <v>5</v>
      </c>
      <c r="C274" s="162" t="s">
        <v>50</v>
      </c>
      <c r="D274" s="162" t="s">
        <v>9</v>
      </c>
      <c r="F274" s="218">
        <f>SUM(D275:D317)</f>
        <v>9798.36</v>
      </c>
    </row>
    <row r="275" spans="1:6" s="7" customFormat="1" ht="30" customHeight="1">
      <c r="A275" s="154">
        <v>45748</v>
      </c>
      <c r="B275" s="155"/>
      <c r="C275" s="156" t="s">
        <v>713</v>
      </c>
      <c r="D275" s="157">
        <v>10</v>
      </c>
      <c r="F275" s="146"/>
    </row>
    <row r="276" spans="1:6" s="7" customFormat="1" ht="30" customHeight="1">
      <c r="A276" s="154">
        <v>45772</v>
      </c>
      <c r="B276" s="155"/>
      <c r="C276" s="156" t="s">
        <v>824</v>
      </c>
      <c r="D276" s="157">
        <v>20</v>
      </c>
      <c r="F276" s="146"/>
    </row>
    <row r="277" spans="1:6" s="7" customFormat="1" ht="30" customHeight="1">
      <c r="A277" s="154">
        <v>45778</v>
      </c>
      <c r="B277" s="155" t="s">
        <v>778</v>
      </c>
      <c r="C277" s="156" t="s">
        <v>777</v>
      </c>
      <c r="D277" s="157">
        <v>26.5</v>
      </c>
      <c r="F277" s="146"/>
    </row>
    <row r="278" spans="1:6" s="7" customFormat="1" ht="30" customHeight="1">
      <c r="A278" s="154">
        <v>45784</v>
      </c>
      <c r="B278" s="155"/>
      <c r="C278" s="156" t="s">
        <v>801</v>
      </c>
      <c r="D278" s="157">
        <v>8.23</v>
      </c>
      <c r="F278" s="146"/>
    </row>
    <row r="279" spans="1:6" s="7" customFormat="1" ht="30" customHeight="1">
      <c r="A279" s="154">
        <v>45784</v>
      </c>
      <c r="B279" s="155"/>
      <c r="C279" s="156" t="s">
        <v>802</v>
      </c>
      <c r="D279" s="157">
        <v>8.23</v>
      </c>
      <c r="F279" s="146"/>
    </row>
    <row r="280" spans="1:6" s="7" customFormat="1" ht="30" customHeight="1">
      <c r="A280" s="154">
        <v>45784</v>
      </c>
      <c r="B280" s="155"/>
      <c r="C280" s="156" t="s">
        <v>803</v>
      </c>
      <c r="D280" s="157">
        <v>4.12</v>
      </c>
      <c r="F280" s="146"/>
    </row>
    <row r="281" spans="1:6" s="7" customFormat="1" ht="30" customHeight="1">
      <c r="A281" s="154">
        <v>45786</v>
      </c>
      <c r="B281" s="155"/>
      <c r="C281" s="156" t="s">
        <v>817</v>
      </c>
      <c r="D281" s="157">
        <v>56</v>
      </c>
      <c r="F281" s="146"/>
    </row>
    <row r="282" spans="1:6" s="7" customFormat="1" ht="30" customHeight="1">
      <c r="A282" s="154">
        <v>45782</v>
      </c>
      <c r="B282" s="155"/>
      <c r="C282" s="156" t="s">
        <v>828</v>
      </c>
      <c r="D282" s="157">
        <v>2</v>
      </c>
      <c r="F282" s="146"/>
    </row>
    <row r="283" spans="1:6" s="7" customFormat="1" ht="30" customHeight="1">
      <c r="A283" s="154">
        <v>45787</v>
      </c>
      <c r="B283" s="155"/>
      <c r="C283" s="156" t="s">
        <v>857</v>
      </c>
      <c r="D283" s="157">
        <v>20</v>
      </c>
      <c r="F283" s="146"/>
    </row>
    <row r="284" spans="1:6" s="7" customFormat="1" ht="30" customHeight="1">
      <c r="A284" s="113">
        <v>45790</v>
      </c>
      <c r="B284" s="126"/>
      <c r="C284" s="96" t="s">
        <v>839</v>
      </c>
      <c r="D284" s="21">
        <v>35.26</v>
      </c>
      <c r="E284" s="126"/>
      <c r="F284" s="146"/>
    </row>
    <row r="285" spans="1:6" s="7" customFormat="1" ht="30" customHeight="1">
      <c r="A285" s="113">
        <v>45790</v>
      </c>
      <c r="B285" s="126"/>
      <c r="C285" s="96" t="s">
        <v>840</v>
      </c>
      <c r="D285" s="21">
        <v>3.7</v>
      </c>
      <c r="E285" s="126"/>
      <c r="F285" s="146"/>
    </row>
    <row r="286" spans="1:6" s="7" customFormat="1" ht="30" customHeight="1">
      <c r="A286" s="154">
        <v>45799</v>
      </c>
      <c r="B286" s="155"/>
      <c r="C286" s="156" t="s">
        <v>868</v>
      </c>
      <c r="D286" s="157">
        <v>25</v>
      </c>
      <c r="F286" s="146"/>
    </row>
    <row r="287" spans="1:6" s="7" customFormat="1" ht="30" customHeight="1">
      <c r="A287" s="154">
        <v>45804</v>
      </c>
      <c r="B287" s="155"/>
      <c r="C287" s="156" t="s">
        <v>871</v>
      </c>
      <c r="D287" s="157">
        <v>15</v>
      </c>
      <c r="F287" s="146"/>
    </row>
    <row r="288" spans="1:6" s="7" customFormat="1" ht="30" customHeight="1">
      <c r="A288" s="154">
        <v>45820</v>
      </c>
      <c r="B288" s="155"/>
      <c r="C288" s="156" t="s">
        <v>1610</v>
      </c>
      <c r="D288" s="157">
        <v>24</v>
      </c>
      <c r="F288" s="146"/>
    </row>
    <row r="289" spans="1:6" s="7" customFormat="1" ht="30" customHeight="1">
      <c r="A289" s="154">
        <v>45825</v>
      </c>
      <c r="B289" s="155"/>
      <c r="C289" s="156" t="s">
        <v>970</v>
      </c>
      <c r="D289" s="157">
        <v>20</v>
      </c>
      <c r="F289" s="146"/>
    </row>
    <row r="290" spans="1:6" s="7" customFormat="1" ht="30" customHeight="1">
      <c r="A290" s="154">
        <v>45839</v>
      </c>
      <c r="B290" s="155"/>
      <c r="C290" s="156" t="s">
        <v>913</v>
      </c>
      <c r="D290" s="157">
        <v>50</v>
      </c>
    </row>
    <row r="291" spans="1:6" s="7" customFormat="1" ht="30" customHeight="1">
      <c r="A291" s="154">
        <v>45666</v>
      </c>
      <c r="B291" s="155"/>
      <c r="C291" s="156" t="s">
        <v>969</v>
      </c>
      <c r="D291" s="157">
        <v>48</v>
      </c>
    </row>
    <row r="292" spans="1:6" s="7" customFormat="1" ht="30" customHeight="1">
      <c r="A292" s="154">
        <v>45854</v>
      </c>
      <c r="B292" s="155"/>
      <c r="C292" s="156" t="s">
        <v>973</v>
      </c>
      <c r="D292" s="157">
        <v>2.06</v>
      </c>
    </row>
    <row r="293" spans="1:6" s="7" customFormat="1" ht="30" customHeight="1">
      <c r="A293" s="154">
        <v>45849</v>
      </c>
      <c r="B293" s="155"/>
      <c r="C293" s="156" t="s">
        <v>912</v>
      </c>
      <c r="D293" s="157">
        <v>20</v>
      </c>
      <c r="F293" s="146"/>
    </row>
    <row r="294" spans="1:6" s="7" customFormat="1" ht="30" customHeight="1">
      <c r="A294" s="154">
        <v>45861</v>
      </c>
      <c r="B294" s="155"/>
      <c r="C294" s="156" t="s">
        <v>973</v>
      </c>
      <c r="D294" s="157">
        <v>8.23</v>
      </c>
      <c r="F294" s="146"/>
    </row>
    <row r="295" spans="1:6" s="7" customFormat="1" ht="30" customHeight="1">
      <c r="A295" s="154">
        <v>45863</v>
      </c>
      <c r="B295" s="155"/>
      <c r="C295" s="156" t="s">
        <v>1613</v>
      </c>
      <c r="D295" s="157">
        <v>20</v>
      </c>
      <c r="F295" s="146"/>
    </row>
    <row r="296" spans="1:6" s="7" customFormat="1" ht="30" customHeight="1">
      <c r="A296" s="154">
        <v>45863</v>
      </c>
      <c r="B296" s="155"/>
      <c r="C296" s="156" t="s">
        <v>1614</v>
      </c>
      <c r="D296" s="157">
        <v>20</v>
      </c>
      <c r="F296" s="146"/>
    </row>
    <row r="297" spans="1:6" s="7" customFormat="1" ht="30" customHeight="1">
      <c r="A297" s="154">
        <v>45862</v>
      </c>
      <c r="B297" s="155"/>
      <c r="C297" s="156" t="s">
        <v>1584</v>
      </c>
      <c r="D297" s="157">
        <v>500</v>
      </c>
      <c r="F297" s="146"/>
    </row>
    <row r="298" spans="1:6" s="7" customFormat="1" ht="30" customHeight="1">
      <c r="A298" s="154">
        <v>45863</v>
      </c>
      <c r="B298" s="155"/>
      <c r="C298" s="156" t="s">
        <v>1585</v>
      </c>
      <c r="D298" s="157">
        <v>300</v>
      </c>
      <c r="F298" s="146"/>
    </row>
    <row r="299" spans="1:6" s="7" customFormat="1" ht="30" customHeight="1">
      <c r="A299" s="276">
        <v>45863</v>
      </c>
      <c r="B299" s="155"/>
      <c r="C299" s="156" t="s">
        <v>1615</v>
      </c>
      <c r="D299" s="157">
        <v>15</v>
      </c>
      <c r="F299" s="146"/>
    </row>
    <row r="300" spans="1:6" s="7" customFormat="1" ht="30" customHeight="1">
      <c r="A300" s="275">
        <v>45864</v>
      </c>
      <c r="B300" s="155" t="s">
        <v>1599</v>
      </c>
      <c r="C300" s="156" t="s">
        <v>1600</v>
      </c>
      <c r="D300" s="157">
        <v>10.75</v>
      </c>
      <c r="F300" s="146"/>
    </row>
    <row r="301" spans="1:6" s="7" customFormat="1" ht="30" customHeight="1">
      <c r="A301" s="275">
        <v>45864</v>
      </c>
      <c r="B301" s="155" t="s">
        <v>1599</v>
      </c>
      <c r="C301" s="156" t="s">
        <v>1601</v>
      </c>
      <c r="D301" s="157">
        <v>11.5</v>
      </c>
      <c r="F301" s="146"/>
    </row>
    <row r="302" spans="1:6" s="7" customFormat="1" ht="30" customHeight="1">
      <c r="A302" s="275">
        <v>45864</v>
      </c>
      <c r="B302" s="155" t="s">
        <v>1599</v>
      </c>
      <c r="C302" s="156" t="s">
        <v>1602</v>
      </c>
      <c r="D302" s="157">
        <v>60</v>
      </c>
      <c r="F302" s="146"/>
    </row>
    <row r="303" spans="1:6" s="7" customFormat="1" ht="30" customHeight="1">
      <c r="A303" s="154">
        <v>45869</v>
      </c>
      <c r="B303" s="155"/>
      <c r="C303" s="156" t="s">
        <v>915</v>
      </c>
      <c r="D303" s="157">
        <v>40</v>
      </c>
    </row>
    <row r="304" spans="1:6" s="7" customFormat="1" ht="30" customHeight="1">
      <c r="A304" s="154">
        <v>45869</v>
      </c>
      <c r="B304" s="155"/>
      <c r="C304" s="156" t="s">
        <v>916</v>
      </c>
      <c r="D304" s="157">
        <v>75</v>
      </c>
    </row>
    <row r="305" spans="1:6" s="7" customFormat="1" ht="30" customHeight="1">
      <c r="A305" s="154">
        <v>45875</v>
      </c>
      <c r="B305" s="155"/>
      <c r="C305" s="96" t="s">
        <v>1587</v>
      </c>
      <c r="D305" s="157">
        <v>50</v>
      </c>
    </row>
    <row r="306" spans="1:6" s="7" customFormat="1" ht="30" customHeight="1">
      <c r="A306" s="154">
        <v>45878</v>
      </c>
      <c r="B306" s="155"/>
      <c r="C306" s="96" t="s">
        <v>1589</v>
      </c>
      <c r="D306" s="157">
        <v>52</v>
      </c>
      <c r="F306" s="146"/>
    </row>
    <row r="307" spans="1:6" s="7" customFormat="1" ht="30" customHeight="1">
      <c r="A307" s="113">
        <v>45881</v>
      </c>
      <c r="B307" s="126"/>
      <c r="C307" s="96" t="s">
        <v>1586</v>
      </c>
      <c r="D307" s="21">
        <v>2.2999999999999998</v>
      </c>
      <c r="E307" s="126"/>
      <c r="F307" s="146"/>
    </row>
    <row r="308" spans="1:6" s="7" customFormat="1" ht="30" customHeight="1">
      <c r="A308" s="113">
        <v>45881</v>
      </c>
      <c r="B308" s="126"/>
      <c r="C308" s="96" t="s">
        <v>1588</v>
      </c>
      <c r="D308" s="21">
        <v>885</v>
      </c>
      <c r="F308" s="126"/>
    </row>
    <row r="309" spans="1:6" s="7" customFormat="1" ht="30" customHeight="1">
      <c r="A309" s="113">
        <v>45881</v>
      </c>
      <c r="B309" s="126"/>
      <c r="C309" s="96" t="s">
        <v>1590</v>
      </c>
      <c r="D309" s="21">
        <v>143.4</v>
      </c>
      <c r="F309" s="126"/>
    </row>
    <row r="310" spans="1:6" s="7" customFormat="1" ht="30" customHeight="1">
      <c r="A310" s="113">
        <v>45881</v>
      </c>
      <c r="B310" s="126"/>
      <c r="C310" s="96" t="s">
        <v>1592</v>
      </c>
      <c r="D310" s="21">
        <v>100</v>
      </c>
      <c r="F310" s="126"/>
    </row>
    <row r="311" spans="1:6" s="7" customFormat="1" ht="30" customHeight="1">
      <c r="A311" s="113">
        <v>45881</v>
      </c>
      <c r="B311" s="126"/>
      <c r="C311" s="96" t="s">
        <v>1593</v>
      </c>
      <c r="D311" s="21">
        <v>568</v>
      </c>
      <c r="F311" s="126"/>
    </row>
    <row r="312" spans="1:6" s="7" customFormat="1" ht="30" customHeight="1">
      <c r="A312" s="113">
        <v>45881</v>
      </c>
      <c r="B312" s="126"/>
      <c r="C312" s="96" t="s">
        <v>1594</v>
      </c>
      <c r="D312" s="21">
        <v>15</v>
      </c>
      <c r="F312" s="126"/>
    </row>
    <row r="313" spans="1:6" s="7" customFormat="1" ht="30" customHeight="1">
      <c r="A313" s="113">
        <v>45882</v>
      </c>
      <c r="B313" s="126"/>
      <c r="C313" s="96" t="s">
        <v>1595</v>
      </c>
      <c r="D313" s="21">
        <v>20</v>
      </c>
      <c r="F313" s="126"/>
    </row>
    <row r="314" spans="1:6" s="7" customFormat="1" ht="30" customHeight="1">
      <c r="A314" s="113">
        <v>45882</v>
      </c>
      <c r="B314" s="126"/>
      <c r="C314" s="96" t="s">
        <v>1616</v>
      </c>
      <c r="D314" s="21">
        <v>40</v>
      </c>
      <c r="F314" s="126"/>
    </row>
    <row r="315" spans="1:6" s="7" customFormat="1" ht="30" customHeight="1">
      <c r="A315" s="113" t="s">
        <v>1256</v>
      </c>
      <c r="B315" s="126" t="s">
        <v>1598</v>
      </c>
      <c r="C315" s="96" t="s">
        <v>1257</v>
      </c>
      <c r="D315" s="21">
        <v>4057.53</v>
      </c>
      <c r="E315" s="126"/>
      <c r="F315" s="146"/>
    </row>
    <row r="316" spans="1:6" s="7" customFormat="1" ht="30" customHeight="1">
      <c r="A316" s="113" t="s">
        <v>1256</v>
      </c>
      <c r="B316" s="126" t="s">
        <v>1597</v>
      </c>
      <c r="C316" s="96" t="s">
        <v>1628</v>
      </c>
      <c r="D316" s="21">
        <v>2066.5500000000002</v>
      </c>
      <c r="E316" s="126"/>
      <c r="F316" s="146"/>
    </row>
    <row r="317" spans="1:6" s="7" customFormat="1" ht="30" customHeight="1">
      <c r="A317" s="113" t="s">
        <v>1256</v>
      </c>
      <c r="B317" s="126"/>
      <c r="C317" s="40" t="s">
        <v>1621</v>
      </c>
      <c r="D317" s="39">
        <v>340</v>
      </c>
      <c r="E317" s="126"/>
      <c r="F317" s="146"/>
    </row>
    <row r="318" spans="1:6" s="7" customFormat="1" ht="30" customHeight="1">
      <c r="B318" s="121"/>
      <c r="C318" s="162" t="s">
        <v>3</v>
      </c>
      <c r="D318" s="166">
        <f>SUM(D275:D317)</f>
        <v>9798.36</v>
      </c>
    </row>
    <row r="319" spans="1:6" s="7" customFormat="1" ht="30" customHeight="1">
      <c r="A319" s="110"/>
      <c r="B319" s="121"/>
      <c r="C319" s="110"/>
      <c r="D319" s="110"/>
    </row>
    <row r="320" spans="1:6" s="7" customFormat="1" ht="30" customHeight="1">
      <c r="A320" s="110"/>
      <c r="B320" s="121"/>
      <c r="C320" s="110"/>
      <c r="D320" s="110"/>
    </row>
    <row r="321" spans="1:4" s="7" customFormat="1" ht="30" customHeight="1">
      <c r="A321" s="110"/>
      <c r="B321" s="170" t="s">
        <v>0</v>
      </c>
      <c r="C321" s="171">
        <f>INGRESOS!G25</f>
        <v>34706.36</v>
      </c>
      <c r="D321" s="110"/>
    </row>
    <row r="322" spans="1:4" s="7" customFormat="1" ht="30" customHeight="1">
      <c r="A322" s="110"/>
      <c r="B322" s="161" t="s">
        <v>51</v>
      </c>
      <c r="C322" s="172">
        <f>G3</f>
        <v>30176.260000000002</v>
      </c>
      <c r="D322" s="110"/>
    </row>
    <row r="323" spans="1:4" s="7" customFormat="1" ht="30" customHeight="1">
      <c r="A323" s="110"/>
      <c r="B323" s="121"/>
      <c r="C323" s="217">
        <f>C321-C322</f>
        <v>4530.0999999999985</v>
      </c>
      <c r="D323" s="158" t="s">
        <v>130</v>
      </c>
    </row>
  </sheetData>
  <sortState ref="A194:E236">
    <sortCondition ref="A194"/>
  </sortState>
  <mergeCells count="1">
    <mergeCell ref="A2:D3"/>
  </mergeCells>
  <pageMargins left="0.7" right="0.7" top="0.75" bottom="0.75" header="0.3" footer="0.3"/>
  <pageSetup paperSize="9" scale="6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2:H85"/>
  <sheetViews>
    <sheetView zoomScale="85" zoomScaleNormal="85" workbookViewId="0">
      <selection activeCell="H90" sqref="H90"/>
    </sheetView>
  </sheetViews>
  <sheetFormatPr baseColWidth="10" defaultRowHeight="15"/>
  <cols>
    <col min="2" max="2" width="51.7109375" customWidth="1"/>
    <col min="3" max="3" width="42.28515625" customWidth="1"/>
    <col min="4" max="4" width="33.42578125" customWidth="1"/>
    <col min="5" max="5" width="12" customWidth="1"/>
    <col min="6" max="6" width="18.42578125" customWidth="1"/>
    <col min="7" max="7" width="12.85546875" customWidth="1"/>
    <col min="10" max="10" width="12" customWidth="1"/>
    <col min="11" max="11" width="24.42578125" customWidth="1"/>
    <col min="12" max="12" width="47.85546875" customWidth="1"/>
    <col min="13" max="13" width="11.85546875" customWidth="1"/>
  </cols>
  <sheetData>
    <row r="2" spans="2:8" ht="28.5" customHeight="1">
      <c r="B2" s="532" t="s">
        <v>13</v>
      </c>
      <c r="C2" s="533"/>
      <c r="D2" s="533"/>
      <c r="E2" s="533"/>
      <c r="F2" s="534"/>
      <c r="G2" s="173">
        <f>SUM(F4:F78)</f>
        <v>3637</v>
      </c>
      <c r="H2" s="3"/>
    </row>
    <row r="4" spans="2:8">
      <c r="B4" s="4" t="s">
        <v>555</v>
      </c>
      <c r="C4" s="181"/>
      <c r="D4" s="181"/>
      <c r="E4" s="181"/>
      <c r="F4" s="6">
        <f>SUM(E6:E8)</f>
        <v>240</v>
      </c>
    </row>
    <row r="5" spans="2:8">
      <c r="B5" s="181"/>
      <c r="C5" s="182" t="s">
        <v>46</v>
      </c>
      <c r="D5" s="183" t="s">
        <v>47</v>
      </c>
      <c r="E5" s="183" t="s">
        <v>281</v>
      </c>
      <c r="F5" s="181"/>
    </row>
    <row r="6" spans="2:8">
      <c r="B6" s="181"/>
      <c r="C6" s="184" t="str">
        <f>'AFILIACIONES Y PERMISOS 2024'!E32</f>
        <v>Deciap Norte</v>
      </c>
      <c r="D6" s="184" t="str">
        <f>'AFILIACIONES Y PERMISOS 2024'!F32</f>
        <v>Joel Mogollon</v>
      </c>
      <c r="E6" s="51">
        <f>'AFILIACIONES Y PERMISOS 2024'!J32</f>
        <v>50</v>
      </c>
      <c r="F6" s="181"/>
    </row>
    <row r="7" spans="2:8">
      <c r="B7" s="181"/>
      <c r="C7" s="184" t="str">
        <f>'AFILIACIONES Y PERMISOS 2024'!E107</f>
        <v>Tae Baek Junior Sucursal Solanda</v>
      </c>
      <c r="D7" s="184" t="str">
        <f>'AFILIACIONES Y PERMISOS 2024'!F107</f>
        <v>Edwin  Arteaga Jr.</v>
      </c>
      <c r="E7" s="51">
        <f>'AFILIACIONES Y PERMISOS 2024'!J107</f>
        <v>50</v>
      </c>
      <c r="F7" s="181"/>
    </row>
    <row r="8" spans="2:8">
      <c r="B8" s="181"/>
      <c r="C8" s="184" t="str">
        <f>'AFILIACIONES Y PERMISOS 2024'!E126</f>
        <v>Valle</v>
      </c>
      <c r="D8" s="184" t="str">
        <f>'AFILIACIONES Y PERMISOS 2024'!F126</f>
        <v>Jorge Portilla</v>
      </c>
      <c r="E8" s="51">
        <f>'AFILIACIONES Y PERMISOS 2024'!J126</f>
        <v>140</v>
      </c>
      <c r="F8" s="181" t="s">
        <v>131</v>
      </c>
    </row>
    <row r="9" spans="2:8">
      <c r="B9" s="181"/>
      <c r="C9" s="197"/>
      <c r="D9" s="197"/>
      <c r="E9" s="198"/>
      <c r="F9" s="181"/>
    </row>
    <row r="10" spans="2:8">
      <c r="B10" s="181"/>
      <c r="C10" s="197"/>
      <c r="D10" s="197"/>
      <c r="E10" s="198"/>
      <c r="F10" s="181"/>
    </row>
    <row r="11" spans="2:8">
      <c r="B11" s="4" t="s">
        <v>556</v>
      </c>
      <c r="C11" s="181"/>
      <c r="D11" s="181"/>
      <c r="E11" s="181"/>
      <c r="F11" s="6">
        <f>SUM(E13:E59)</f>
        <v>3289</v>
      </c>
    </row>
    <row r="12" spans="2:8">
      <c r="B12" s="181"/>
      <c r="C12" s="200" t="s">
        <v>46</v>
      </c>
      <c r="D12" s="201" t="s">
        <v>47</v>
      </c>
      <c r="E12" s="201" t="s">
        <v>281</v>
      </c>
      <c r="F12" s="181"/>
    </row>
    <row r="13" spans="2:8">
      <c r="B13" s="181"/>
      <c r="C13" s="9" t="str">
        <f>'AFILIACIONES Y PERMISOS 2025'!E11</f>
        <v>Apolo</v>
      </c>
      <c r="D13" s="9" t="str">
        <f>'AFILIACIONES Y PERMISOS 2025'!F11</f>
        <v>Mario Pinto</v>
      </c>
      <c r="E13" s="199">
        <f>'AFILIACIONES Y PERMISOS 2025'!J11</f>
        <v>70</v>
      </c>
      <c r="F13" s="197"/>
      <c r="G13" s="197"/>
      <c r="H13" s="197"/>
    </row>
    <row r="14" spans="2:8">
      <c r="B14" s="181"/>
      <c r="C14" s="9" t="str">
        <f>'AFILIACIONES Y PERMISOS 2025'!E19</f>
        <v>Bas Panthers</v>
      </c>
      <c r="D14" s="9" t="str">
        <f>'AFILIACIONES Y PERMISOS 2025'!F19</f>
        <v>Jonatan Bastidas</v>
      </c>
      <c r="E14" s="199">
        <f>'AFILIACIONES Y PERMISOS 2025'!J19</f>
        <v>70</v>
      </c>
      <c r="F14" s="181"/>
    </row>
    <row r="15" spans="2:8">
      <c r="B15" s="181"/>
      <c r="C15" s="9" t="str">
        <f>'AFILIACIONES Y PERMISOS 2025'!E20</f>
        <v>Bas Panthers Pintag (Sucursal)</v>
      </c>
      <c r="D15" s="9" t="str">
        <f>'AFILIACIONES Y PERMISOS 2025'!F20</f>
        <v>Jonatan Bastidas</v>
      </c>
      <c r="E15" s="199">
        <f>'AFILIACIONES Y PERMISOS 2025'!J20</f>
        <v>50</v>
      </c>
      <c r="F15" s="181"/>
    </row>
    <row r="16" spans="2:8">
      <c r="B16" s="181"/>
      <c r="C16" s="9" t="str">
        <f>'AFILIACIONES Y PERMISOS 2025'!E24</f>
        <v>Ciudad de Quito (Sucursal)</v>
      </c>
      <c r="D16" s="9" t="str">
        <f>'AFILIACIONES Y PERMISOS 2025'!F24</f>
        <v>Adriana Obando</v>
      </c>
      <c r="E16" s="199">
        <f>'AFILIACIONES Y PERMISOS 2025'!J24</f>
        <v>50</v>
      </c>
      <c r="F16" s="181"/>
    </row>
    <row r="17" spans="2:6">
      <c r="B17" s="181"/>
      <c r="C17" s="9" t="str">
        <f>'AFILIACIONES Y PERMISOS 2025'!E25</f>
        <v>Condor</v>
      </c>
      <c r="D17" s="9" t="str">
        <f>'AFILIACIONES Y PERMISOS 2025'!F25</f>
        <v>Efren Torres</v>
      </c>
      <c r="E17" s="199">
        <f>'AFILIACIONES Y PERMISOS 2025'!J25</f>
        <v>70</v>
      </c>
      <c r="F17" s="181"/>
    </row>
    <row r="18" spans="2:6">
      <c r="B18" s="181"/>
      <c r="C18" s="9" t="str">
        <f>'AFILIACIONES Y PERMISOS 2025'!E28</f>
        <v>Chonkwon</v>
      </c>
      <c r="D18" s="9" t="str">
        <f>'AFILIACIONES Y PERMISOS 2025'!F28</f>
        <v xml:space="preserve">Christian Javier Huaraca  </v>
      </c>
      <c r="E18" s="199">
        <f>'AFILIACIONES Y PERMISOS 2025'!J28</f>
        <v>70</v>
      </c>
      <c r="F18" s="181"/>
    </row>
    <row r="19" spans="2:6">
      <c r="B19" s="181"/>
      <c r="C19" s="9" t="str">
        <f>'AFILIACIONES Y PERMISOS 2025'!E31</f>
        <v>Daigoro Sector El Beaterio  (Sucursal)</v>
      </c>
      <c r="D19" s="9" t="str">
        <f>'AFILIACIONES Y PERMISOS 2025'!F31</f>
        <v>Edison Pérez V.</v>
      </c>
      <c r="E19" s="199">
        <f>'AFILIACIONES Y PERMISOS 2025'!J31</f>
        <v>50</v>
      </c>
      <c r="F19" s="181"/>
    </row>
    <row r="20" spans="2:6">
      <c r="B20" s="181"/>
      <c r="C20" s="9" t="str">
        <f>'AFILIACIONES Y PERMISOS 2025'!E36</f>
        <v>Deciap Norte  (Sucursal)</v>
      </c>
      <c r="D20" s="9" t="str">
        <f>'AFILIACIONES Y PERMISOS 2025'!F36</f>
        <v>Joel Mogollon</v>
      </c>
      <c r="E20" s="199">
        <f>'AFILIACIONES Y PERMISOS 2025'!J36</f>
        <v>50</v>
      </c>
      <c r="F20" s="181"/>
    </row>
    <row r="21" spans="2:6">
      <c r="B21" s="181"/>
      <c r="C21" s="9" t="str">
        <f>'AFILIACIONES Y PERMISOS 2025'!E41</f>
        <v>Ecuadcuba/ Black Panthers</v>
      </c>
      <c r="D21" s="9" t="str">
        <f>'AFILIACIONES Y PERMISOS 2025'!F41</f>
        <v>Eddy Cajigal  Kindelan</v>
      </c>
      <c r="E21" s="199">
        <f>'AFILIACIONES Y PERMISOS 2025'!J41</f>
        <v>70</v>
      </c>
      <c r="F21" s="181"/>
    </row>
    <row r="22" spans="2:6">
      <c r="B22" s="181"/>
      <c r="C22" s="9" t="str">
        <f>'AFILIACIONES Y PERMISOS 2025'!E45</f>
        <v>Farang</v>
      </c>
      <c r="D22" s="9" t="str">
        <f>'AFILIACIONES Y PERMISOS 2025'!F45</f>
        <v>Mesias Rojas</v>
      </c>
      <c r="E22" s="199">
        <f>'AFILIACIONES Y PERMISOS 2025'!J45</f>
        <v>70</v>
      </c>
      <c r="F22" s="181"/>
    </row>
    <row r="23" spans="2:6">
      <c r="B23" s="181"/>
      <c r="C23" s="9" t="str">
        <f>'AFILIACIONES Y PERMISOS 2025'!E46</f>
        <v>Fitt kwon do</v>
      </c>
      <c r="D23" s="9" t="str">
        <f>'AFILIACIONES Y PERMISOS 2025'!F46</f>
        <v xml:space="preserve">Galo Garzón </v>
      </c>
      <c r="E23" s="199">
        <f>'AFILIACIONES Y PERMISOS 2025'!J46</f>
        <v>70</v>
      </c>
      <c r="F23" s="181"/>
    </row>
    <row r="24" spans="2:6">
      <c r="B24" s="181"/>
      <c r="C24" s="9" t="str">
        <f>'AFILIACIONES Y PERMISOS 2025'!E47</f>
        <v>First Class Calderon</v>
      </c>
      <c r="D24" s="9" t="str">
        <f>'AFILIACIONES Y PERMISOS 2025'!F47</f>
        <v>Lenin Plazarte</v>
      </c>
      <c r="E24" s="199">
        <f>'AFILIACIONES Y PERMISOS 2025'!J47</f>
        <v>20</v>
      </c>
      <c r="F24" s="181"/>
    </row>
    <row r="25" spans="2:6">
      <c r="B25" s="181"/>
      <c r="C25" s="9" t="str">
        <f>'AFILIACIONES Y PERMISOS 2025'!E49</f>
        <v xml:space="preserve">Grand Master </v>
      </c>
      <c r="D25" s="9" t="str">
        <f>'AFILIACIONES Y PERMISOS 2025'!F49</f>
        <v>César Tayo</v>
      </c>
      <c r="E25" s="199">
        <f>'AFILIACIONES Y PERMISOS 2025'!J49</f>
        <v>70</v>
      </c>
      <c r="F25" s="181"/>
    </row>
    <row r="26" spans="2:6">
      <c r="B26" s="181"/>
      <c r="C26" s="9" t="str">
        <f>'AFILIACIONES Y PERMISOS 2025'!E50</f>
        <v>Goyang - Ideul</v>
      </c>
      <c r="D26" s="9" t="str">
        <f>'AFILIACIONES Y PERMISOS 2025'!F50</f>
        <v>Luis Elias Pisuña</v>
      </c>
      <c r="E26" s="199">
        <f>'AFILIACIONES Y PERMISOS 2025'!J50</f>
        <v>70</v>
      </c>
      <c r="F26" s="181"/>
    </row>
    <row r="27" spans="2:6">
      <c r="B27" s="181"/>
      <c r="C27" s="9" t="str">
        <f>'AFILIACIONES Y PERMISOS 2025'!E52</f>
        <v>Han Kum Do</v>
      </c>
      <c r="D27" s="9" t="str">
        <f>'AFILIACIONES Y PERMISOS 2025'!F52</f>
        <v>Nicole Tapia</v>
      </c>
      <c r="E27" s="199">
        <f>'AFILIACIONES Y PERMISOS 2025'!J52</f>
        <v>200</v>
      </c>
      <c r="F27" s="181"/>
    </row>
    <row r="28" spans="2:6">
      <c r="B28" s="181"/>
      <c r="C28" s="9" t="str">
        <f>'AFILIACIONES Y PERMISOS 2025'!E55</f>
        <v>Ilyo MP</v>
      </c>
      <c r="D28" s="9" t="str">
        <f>'AFILIACIONES Y PERMISOS 2025'!F55</f>
        <v>Miguel Parra</v>
      </c>
      <c r="E28" s="199">
        <f>'AFILIACIONES Y PERMISOS 2025'!J55</f>
        <v>70</v>
      </c>
      <c r="F28" s="181"/>
    </row>
    <row r="29" spans="2:6">
      <c r="B29" s="181"/>
      <c r="C29" s="9" t="str">
        <f>'AFILIACIONES Y PERMISOS 2025'!E57</f>
        <v>Joseon Legacy</v>
      </c>
      <c r="D29" s="9" t="str">
        <f>'AFILIACIONES Y PERMISOS 2025'!F57</f>
        <v>Fernando Moya</v>
      </c>
      <c r="E29" s="199">
        <f>'AFILIACIONES Y PERMISOS 2025'!J57</f>
        <v>70</v>
      </c>
      <c r="F29" s="181"/>
    </row>
    <row r="30" spans="2:6">
      <c r="B30" s="181"/>
      <c r="C30" s="9" t="str">
        <f>'AFILIACIONES Y PERMISOS 2025'!E58</f>
        <v>JR Sport</v>
      </c>
      <c r="D30" s="9" t="str">
        <f>'AFILIACIONES Y PERMISOS 2025'!F58</f>
        <v>Juan Carlos Ramírez</v>
      </c>
      <c r="E30" s="199">
        <f>'AFILIACIONES Y PERMISOS 2025'!J58</f>
        <v>70</v>
      </c>
      <c r="F30" s="181"/>
    </row>
    <row r="31" spans="2:6">
      <c r="B31" s="181"/>
      <c r="C31" s="9" t="str">
        <f>'AFILIACIONES Y PERMISOS 2025'!E59</f>
        <v>Juventus</v>
      </c>
      <c r="D31" s="9" t="str">
        <f>'AFILIACIONES Y PERMISOS 2025'!F59</f>
        <v>Jhony Pavón</v>
      </c>
      <c r="E31" s="199">
        <f>'AFILIACIONES Y PERMISOS 2025'!J59</f>
        <v>70</v>
      </c>
      <c r="F31" s="181"/>
    </row>
    <row r="32" spans="2:6">
      <c r="B32" s="181"/>
      <c r="C32" s="9" t="str">
        <f>'AFILIACIONES Y PERMISOS 2025'!E65</f>
        <v>Ko América Dragon de Fuego  (Sucursal)</v>
      </c>
      <c r="D32" s="9" t="str">
        <f>'AFILIACIONES Y PERMISOS 2025'!F65</f>
        <v>Luis Sandoval</v>
      </c>
      <c r="E32" s="199">
        <f>'AFILIACIONES Y PERMISOS 2025'!J65</f>
        <v>50</v>
      </c>
      <c r="F32" s="181"/>
    </row>
    <row r="33" spans="2:6">
      <c r="B33" s="181"/>
      <c r="C33" s="9" t="str">
        <f>'AFILIACIONES Y PERMISOS 2025'!E66</f>
        <v>Korean Dragon</v>
      </c>
      <c r="D33" s="9" t="str">
        <f>'AFILIACIONES Y PERMISOS 2025'!F66</f>
        <v>Fabián Moreno</v>
      </c>
      <c r="E33" s="199">
        <f>'AFILIACIONES Y PERMISOS 2025'!J66</f>
        <v>35</v>
      </c>
      <c r="F33" s="181"/>
    </row>
    <row r="34" spans="2:6">
      <c r="B34" s="181"/>
      <c r="C34" s="9" t="str">
        <f>'AFILIACIONES Y PERMISOS 2025'!E67</f>
        <v>Koryo</v>
      </c>
      <c r="D34" s="9" t="str">
        <f>'AFILIACIONES Y PERMISOS 2025'!F67</f>
        <v>Guillermo Puga - Sharon López</v>
      </c>
      <c r="E34" s="199">
        <f>'AFILIACIONES Y PERMISOS 2025'!J67</f>
        <v>70</v>
      </c>
      <c r="F34" s="181"/>
    </row>
    <row r="35" spans="2:6">
      <c r="B35" s="181"/>
      <c r="C35" s="9" t="str">
        <f>'AFILIACIONES Y PERMISOS 2025'!E68</f>
        <v>Koryo Sucursal</v>
      </c>
      <c r="D35" s="9" t="str">
        <f>'AFILIACIONES Y PERMISOS 2025'!F68</f>
        <v>Guillermo Puga - Sharon López</v>
      </c>
      <c r="E35" s="199">
        <f>'AFILIACIONES Y PERMISOS 2025'!J68</f>
        <v>50</v>
      </c>
      <c r="F35" s="181"/>
    </row>
    <row r="36" spans="2:6">
      <c r="B36" s="181"/>
      <c r="C36" s="9" t="str">
        <f>'AFILIACIONES Y PERMISOS 2025'!E70</f>
        <v>Kumgan Dul</v>
      </c>
      <c r="D36" s="9" t="str">
        <f>'AFILIACIONES Y PERMISOS 2025'!F70</f>
        <v>Fabián García</v>
      </c>
      <c r="E36" s="199">
        <f>'AFILIACIONES Y PERMISOS 2025'!J70</f>
        <v>70</v>
      </c>
      <c r="F36" s="181"/>
    </row>
    <row r="37" spans="2:6">
      <c r="B37" s="181"/>
      <c r="C37" s="9" t="str">
        <f>'AFILIACIONES Y PERMISOS 2025'!E74</f>
        <v>Liga Deportiva Cantonal Mejía</v>
      </c>
      <c r="D37" s="9" t="str">
        <f>'AFILIACIONES Y PERMISOS 2025'!F74</f>
        <v>Vladimir Viana</v>
      </c>
      <c r="E37" s="199">
        <f>'AFILIACIONES Y PERMISOS 2025'!J74</f>
        <v>70</v>
      </c>
      <c r="F37" s="181"/>
    </row>
    <row r="38" spans="2:6">
      <c r="B38" s="181"/>
      <c r="C38" s="9" t="str">
        <f>'AFILIACIONES Y PERMISOS 2025'!E76</f>
        <v>Lobos</v>
      </c>
      <c r="D38" s="9" t="str">
        <f>'AFILIACIONES Y PERMISOS 2025'!F76</f>
        <v>Cristian Flores</v>
      </c>
      <c r="E38" s="199">
        <f>'AFILIACIONES Y PERMISOS 2025'!J76</f>
        <v>70</v>
      </c>
      <c r="F38" s="181"/>
    </row>
    <row r="39" spans="2:6">
      <c r="B39" s="181"/>
      <c r="C39" s="9" t="str">
        <f>'AFILIACIONES Y PERMISOS 2025'!E78</f>
        <v>Master Home</v>
      </c>
      <c r="D39" s="9" t="str">
        <f>'AFILIACIONES Y PERMISOS 2025'!F78</f>
        <v>Marlon Lema</v>
      </c>
      <c r="E39" s="199">
        <f>'AFILIACIONES Y PERMISOS 2025'!J78</f>
        <v>70</v>
      </c>
      <c r="F39" s="181"/>
    </row>
    <row r="40" spans="2:6">
      <c r="B40" s="181"/>
      <c r="C40" s="9" t="str">
        <f>'AFILIACIONES Y PERMISOS 2025'!E80</f>
        <v>Mercenarios</v>
      </c>
      <c r="D40" s="9" t="str">
        <f>'AFILIACIONES Y PERMISOS 2025'!F80</f>
        <v>Luis Cano</v>
      </c>
      <c r="E40" s="199">
        <f>'AFILIACIONES Y PERMISOS 2025'!J80</f>
        <v>70</v>
      </c>
      <c r="F40" s="181"/>
    </row>
    <row r="41" spans="2:6">
      <c r="B41" s="181"/>
      <c r="C41" s="9" t="str">
        <f>'AFILIACIONES Y PERMISOS 2025'!E82</f>
        <v>Millenium</v>
      </c>
      <c r="D41" s="9" t="str">
        <f>'AFILIACIONES Y PERMISOS 2025'!F82</f>
        <v>Jean Galora</v>
      </c>
      <c r="E41" s="199">
        <f>'AFILIACIONES Y PERMISOS 2025'!J82</f>
        <v>70</v>
      </c>
      <c r="F41" s="181"/>
    </row>
    <row r="42" spans="2:6">
      <c r="B42" s="181"/>
      <c r="C42" s="9" t="str">
        <f>'AFILIACIONES Y PERMISOS 2025'!E87</f>
        <v>Pandademon</v>
      </c>
      <c r="D42" s="9" t="str">
        <f>'AFILIACIONES Y PERMISOS 2025'!F87</f>
        <v>Andrés Herrera</v>
      </c>
      <c r="E42" s="199">
        <f>'AFILIACIONES Y PERMISOS 2025'!J87</f>
        <v>70</v>
      </c>
      <c r="F42" s="181"/>
    </row>
    <row r="43" spans="2:6">
      <c r="B43" s="181"/>
      <c r="C43" s="9" t="str">
        <f>'AFILIACIONES Y PERMISOS 2025'!E95</f>
        <v>Rojas Iron First</v>
      </c>
      <c r="D43" s="9" t="str">
        <f>'AFILIACIONES Y PERMISOS 2025'!F95</f>
        <v>Jorge Rojas</v>
      </c>
      <c r="E43" s="199">
        <f>'AFILIACIONES Y PERMISOS 2025'!J95</f>
        <v>70</v>
      </c>
      <c r="F43" s="181"/>
    </row>
    <row r="44" spans="2:6">
      <c r="B44" s="181"/>
      <c r="C44" s="9" t="str">
        <f>'AFILIACIONES Y PERMISOS 2025'!E98</f>
        <v>San Francisco Tigres</v>
      </c>
      <c r="D44" s="9" t="str">
        <f>'AFILIACIONES Y PERMISOS 2025'!F98</f>
        <v>Carlos Mejía</v>
      </c>
      <c r="E44" s="199">
        <f>'AFILIACIONES Y PERMISOS 2025'!J98</f>
        <v>30</v>
      </c>
      <c r="F44" s="181"/>
    </row>
    <row r="45" spans="2:6">
      <c r="B45" s="181"/>
      <c r="C45" s="9" t="str">
        <f>'AFILIACIONES Y PERMISOS 2025'!E100</f>
        <v>Sabonim</v>
      </c>
      <c r="D45" s="9" t="str">
        <f>'AFILIACIONES Y PERMISOS 2025'!F100</f>
        <v>Esteban Altamirano</v>
      </c>
      <c r="E45" s="199">
        <f>'AFILIACIONES Y PERMISOS 2025'!J100</f>
        <v>200</v>
      </c>
      <c r="F45" s="181"/>
    </row>
    <row r="46" spans="2:6">
      <c r="B46" s="181"/>
      <c r="C46" s="9" t="str">
        <f>'AFILIACIONES Y PERMISOS 2025'!E101</f>
        <v>Scorpius</v>
      </c>
      <c r="D46" s="9" t="str">
        <f>'AFILIACIONES Y PERMISOS 2025'!F101</f>
        <v>Dario Flores</v>
      </c>
      <c r="E46" s="199">
        <f>'AFILIACIONES Y PERMISOS 2025'!J101</f>
        <v>70</v>
      </c>
      <c r="F46" s="181"/>
    </row>
    <row r="47" spans="2:6">
      <c r="B47" s="181"/>
      <c r="C47" s="9" t="str">
        <f>'AFILIACIONES Y PERMISOS 2025'!E103</f>
        <v>Seúl Capelo (Sucursal)</v>
      </c>
      <c r="D47" s="9" t="str">
        <f>'AFILIACIONES Y PERMISOS 2025'!F103</f>
        <v>Fredy Castillo</v>
      </c>
      <c r="E47" s="199">
        <f>'AFILIACIONES Y PERMISOS 2025'!J103</f>
        <v>50</v>
      </c>
      <c r="F47" s="181"/>
    </row>
    <row r="48" spans="2:6">
      <c r="B48" s="181"/>
      <c r="C48" s="9" t="str">
        <f>'AFILIACIONES Y PERMISOS 2025'!E104</f>
        <v>Seúl Carapungo (Sucursal)</v>
      </c>
      <c r="D48" s="9" t="str">
        <f>'AFILIACIONES Y PERMISOS 2025'!F104</f>
        <v>José Donoso</v>
      </c>
      <c r="E48" s="199">
        <f>'AFILIACIONES Y PERMISOS 2025'!J104</f>
        <v>50</v>
      </c>
      <c r="F48" s="181"/>
    </row>
    <row r="49" spans="2:6">
      <c r="B49" s="181"/>
      <c r="C49" s="9" t="str">
        <f>'AFILIACIONES Y PERMISOS 2025'!E105</f>
        <v>Seúl Yeong-Gu Carcelen</v>
      </c>
      <c r="D49" s="9" t="str">
        <f>'AFILIACIONES Y PERMISOS 2025'!F105</f>
        <v>Brusby Muñoz</v>
      </c>
      <c r="E49" s="199">
        <f>'AFILIACIONES Y PERMISOS 2025'!J105</f>
        <v>50</v>
      </c>
      <c r="F49" s="181"/>
    </row>
    <row r="50" spans="2:6">
      <c r="B50" s="181"/>
      <c r="C50" s="9" t="str">
        <f>'AFILIACIONES Y PERMISOS 2025'!E106</f>
        <v>Seúl Gedeon (Sucursal)</v>
      </c>
      <c r="D50" s="9" t="str">
        <f>'AFILIACIONES Y PERMISOS 2025'!F106</f>
        <v>José Luís Palacios</v>
      </c>
      <c r="E50" s="199">
        <f>'AFILIACIONES Y PERMISOS 2025'!J106</f>
        <v>50</v>
      </c>
      <c r="F50" s="181"/>
    </row>
    <row r="51" spans="2:6">
      <c r="B51" s="181"/>
      <c r="C51" s="9" t="str">
        <f>'AFILIACIONES Y PERMISOS 2025'!E112</f>
        <v>Tae  Baek  Junior</v>
      </c>
      <c r="D51" s="9" t="str">
        <f>'AFILIACIONES Y PERMISOS 2025'!F112</f>
        <v>Edwin  Arteaga Jr.</v>
      </c>
      <c r="E51" s="199">
        <f>'AFILIACIONES Y PERMISOS 2025'!J112</f>
        <v>70</v>
      </c>
      <c r="F51" s="181"/>
    </row>
    <row r="52" spans="2:6">
      <c r="B52" s="181"/>
      <c r="C52" s="9" t="str">
        <f>'AFILIACIONES Y PERMISOS 2025'!E113</f>
        <v>Tae Baek Junior Sucursal Solanda</v>
      </c>
      <c r="D52" s="9" t="str">
        <f>'AFILIACIONES Y PERMISOS 2025'!F113</f>
        <v>Edwin  Arteaga Jr.</v>
      </c>
      <c r="E52" s="199">
        <f>'AFILIACIONES Y PERMISOS 2025'!J113</f>
        <v>50</v>
      </c>
      <c r="F52" s="181"/>
    </row>
    <row r="53" spans="2:6">
      <c r="B53" s="181"/>
      <c r="C53" s="9" t="str">
        <f>'AFILIACIONES Y PERMISOS 2025'!E115</f>
        <v>Tae Kings</v>
      </c>
      <c r="D53" s="9" t="str">
        <f>'AFILIACIONES Y PERMISOS 2025'!F115</f>
        <v>Jorge Astudillo S.</v>
      </c>
      <c r="E53" s="199">
        <f>'AFILIACIONES Y PERMISOS 2025'!J115</f>
        <v>70</v>
      </c>
      <c r="F53" s="181"/>
    </row>
    <row r="54" spans="2:6">
      <c r="B54" s="181"/>
      <c r="C54" s="9" t="str">
        <f>'AFILIACIONES Y PERMISOS 2025'!E117</f>
        <v>Tae Sho Ku Team Valle (Sucursal)</v>
      </c>
      <c r="D54" s="9" t="str">
        <f>'AFILIACIONES Y PERMISOS 2025'!F117</f>
        <v>Gissela Estrella</v>
      </c>
      <c r="E54" s="199">
        <f>'AFILIACIONES Y PERMISOS 2025'!J117</f>
        <v>50</v>
      </c>
      <c r="F54" s="181"/>
    </row>
    <row r="55" spans="2:6">
      <c r="B55" s="181"/>
      <c r="C55" s="9" t="str">
        <f>'AFILIACIONES Y PERMISOS 2025'!E125</f>
        <v>Team Tauro Taekwondo</v>
      </c>
      <c r="D55" s="9" t="str">
        <f>'AFILIACIONES Y PERMISOS 2025'!F125</f>
        <v>José Chiriboga</v>
      </c>
      <c r="E55" s="199">
        <f>'AFILIACIONES Y PERMISOS 2025'!J125</f>
        <v>220</v>
      </c>
      <c r="F55" s="181"/>
    </row>
    <row r="56" spans="2:6">
      <c r="B56" s="181"/>
      <c r="C56" s="9" t="str">
        <f>'AFILIACIONES Y PERMISOS 2025'!E126</f>
        <v>Team Vencedores</v>
      </c>
      <c r="D56" s="9" t="str">
        <f>'AFILIACIONES Y PERMISOS 2025'!F126</f>
        <v>Victor Hugo Quishpe</v>
      </c>
      <c r="E56" s="199">
        <f>'AFILIACIONES Y PERMISOS 2025'!J126</f>
        <v>70</v>
      </c>
      <c r="F56" s="181"/>
    </row>
    <row r="57" spans="2:6">
      <c r="B57" s="181"/>
      <c r="C57" s="9" t="str">
        <f>'AFILIACIONES Y PERMISOS 2025'!E132</f>
        <v>U. San Francisco  USFQ</v>
      </c>
      <c r="D57" s="9" t="str">
        <f>'AFILIACIONES Y PERMISOS 2025'!F132</f>
        <v>Carlos Reinoso</v>
      </c>
      <c r="E57" s="199">
        <f>'AFILIACIONES Y PERMISOS 2025'!J132</f>
        <v>70</v>
      </c>
      <c r="F57" s="181"/>
    </row>
    <row r="58" spans="2:6">
      <c r="B58" s="181"/>
      <c r="C58" s="9" t="str">
        <f>'AFILIACIONES Y PERMISOS 2025'!E136</f>
        <v>Venom</v>
      </c>
      <c r="D58" s="9" t="str">
        <f>'AFILIACIONES Y PERMISOS 2025'!F136</f>
        <v>Eddy Cajigal  K.</v>
      </c>
      <c r="E58" s="199">
        <f>'AFILIACIONES Y PERMISOS 2025'!J136</f>
        <v>24</v>
      </c>
      <c r="F58" s="181"/>
    </row>
    <row r="59" spans="2:6">
      <c r="B59" s="181"/>
      <c r="C59" s="9" t="str">
        <f>'AFILIACIONES Y PERMISOS 2025'!E138</f>
        <v>Yong Tiger</v>
      </c>
      <c r="D59" s="9" t="str">
        <f>'AFILIACIONES Y PERMISOS 2025'!F138</f>
        <v>Wilson Rodríguez</v>
      </c>
      <c r="E59" s="199">
        <f>'AFILIACIONES Y PERMISOS 2025'!J138</f>
        <v>70</v>
      </c>
      <c r="F59" s="181"/>
    </row>
    <row r="60" spans="2:6">
      <c r="B60" s="181"/>
      <c r="C60" s="197"/>
      <c r="D60" s="197"/>
      <c r="E60" s="283"/>
      <c r="F60" s="181"/>
    </row>
    <row r="61" spans="2:6">
      <c r="B61" s="181"/>
      <c r="C61" s="197"/>
      <c r="D61" s="197"/>
      <c r="E61" s="283"/>
      <c r="F61" s="181"/>
    </row>
    <row r="62" spans="2:6">
      <c r="B62" s="284" t="s">
        <v>1556</v>
      </c>
      <c r="C62" s="18"/>
      <c r="D62" s="18"/>
      <c r="E62" s="18"/>
      <c r="F62" s="37">
        <f>SUM(E64:E64)</f>
        <v>15</v>
      </c>
    </row>
    <row r="63" spans="2:6">
      <c r="B63" s="18"/>
      <c r="C63" s="200" t="s">
        <v>46</v>
      </c>
      <c r="D63" s="201" t="s">
        <v>1634</v>
      </c>
      <c r="E63" s="201" t="s">
        <v>9</v>
      </c>
      <c r="F63" s="18"/>
    </row>
    <row r="64" spans="2:6">
      <c r="B64" s="18"/>
      <c r="C64" s="1" t="str">
        <f>'CAMPEONATO ESCOLAR - COLEGIAL'!B152</f>
        <v>UE POMASQUI</v>
      </c>
      <c r="D64" s="285" t="s">
        <v>1635</v>
      </c>
      <c r="E64" s="20">
        <f>'CAMPEONATO ESCOLAR - COLEGIAL'!C152</f>
        <v>15</v>
      </c>
      <c r="F64" s="19"/>
    </row>
    <row r="65" spans="2:6">
      <c r="B65" s="18"/>
      <c r="C65" s="17"/>
      <c r="D65" s="215"/>
      <c r="E65" s="216"/>
      <c r="F65" s="19"/>
    </row>
    <row r="66" spans="2:6">
      <c r="B66" s="18"/>
      <c r="C66" s="17"/>
      <c r="D66" s="215"/>
      <c r="E66" s="216"/>
      <c r="F66" s="19"/>
    </row>
    <row r="67" spans="2:6">
      <c r="B67" s="284" t="s">
        <v>1556</v>
      </c>
      <c r="C67" s="18"/>
      <c r="D67" s="18"/>
      <c r="E67" s="18"/>
      <c r="F67" s="37">
        <f>SUM(E69)</f>
        <v>48</v>
      </c>
    </row>
    <row r="68" spans="2:6">
      <c r="B68" s="18"/>
      <c r="C68" s="200" t="s">
        <v>46</v>
      </c>
      <c r="D68" s="201" t="s">
        <v>1634</v>
      </c>
      <c r="E68" s="201" t="s">
        <v>9</v>
      </c>
      <c r="F68" s="18"/>
    </row>
    <row r="69" spans="2:6">
      <c r="B69" s="18"/>
      <c r="C69" s="1" t="str">
        <f>'II OPEN INT NOV AVA POOM'!B109</f>
        <v>YONG TIGER</v>
      </c>
      <c r="D69" s="285" t="s">
        <v>1635</v>
      </c>
      <c r="E69" s="20">
        <f>'II OPEN INT NOV AVA POOM'!C109</f>
        <v>48</v>
      </c>
      <c r="F69" s="19"/>
    </row>
    <row r="70" spans="2:6">
      <c r="B70" s="18"/>
      <c r="C70" s="17"/>
      <c r="D70" s="215"/>
      <c r="E70" s="216"/>
      <c r="F70" s="19"/>
    </row>
    <row r="71" spans="2:6">
      <c r="B71" s="18"/>
      <c r="C71" s="17"/>
      <c r="D71" s="215"/>
      <c r="E71" s="216"/>
      <c r="F71" s="19"/>
    </row>
    <row r="72" spans="2:6">
      <c r="B72" s="284" t="s">
        <v>1636</v>
      </c>
      <c r="C72" s="18"/>
      <c r="D72" s="18"/>
      <c r="E72" s="18"/>
      <c r="F72" s="37">
        <f>SUM(E74:E76)</f>
        <v>45</v>
      </c>
    </row>
    <row r="73" spans="2:6">
      <c r="B73" s="18"/>
      <c r="C73" s="200" t="s">
        <v>46</v>
      </c>
      <c r="D73" s="201" t="s">
        <v>1634</v>
      </c>
      <c r="E73" s="201" t="s">
        <v>9</v>
      </c>
      <c r="F73" s="18"/>
    </row>
    <row r="74" spans="2:6">
      <c r="B74" s="18"/>
      <c r="C74" s="1" t="str">
        <f>'ACTUALIZACIÓN DE ARBITRAJE'!B224</f>
        <v>ASO. TKDP (CARLOS MAGALLANES)</v>
      </c>
      <c r="D74" s="285" t="s">
        <v>1637</v>
      </c>
      <c r="E74" s="20">
        <f>'ACTUALIZACIÓN DE ARBITRAJE'!C224</f>
        <v>15</v>
      </c>
      <c r="F74" s="19"/>
    </row>
    <row r="75" spans="2:6">
      <c r="B75" s="18"/>
      <c r="C75" s="1" t="str">
        <f>'ACTUALIZACIÓN DE ARBITRAJE'!B225</f>
        <v>ATLAS CLUB (KEVIN ROSADO)</v>
      </c>
      <c r="D75" s="285" t="s">
        <v>1637</v>
      </c>
      <c r="E75" s="20">
        <f>'ACTUALIZACIÓN DE ARBITRAJE'!C225</f>
        <v>15</v>
      </c>
      <c r="F75" s="19"/>
    </row>
    <row r="76" spans="2:6">
      <c r="B76" s="18"/>
      <c r="C76" s="1" t="str">
        <f>'ACTUALIZACIÓN DE ARBITRAJE'!B226</f>
        <v>JOSEON LEGACY (ELLIOTH FREIRE)</v>
      </c>
      <c r="D76" s="285" t="s">
        <v>1637</v>
      </c>
      <c r="E76" s="20">
        <f>'ACTUALIZACIÓN DE ARBITRAJE'!C226</f>
        <v>15</v>
      </c>
      <c r="F76" s="19"/>
    </row>
    <row r="77" spans="2:6">
      <c r="B77" s="18"/>
      <c r="C77" s="17"/>
      <c r="D77" s="286"/>
      <c r="E77" s="216"/>
      <c r="F77" s="19"/>
    </row>
    <row r="78" spans="2:6">
      <c r="B78" s="2"/>
      <c r="E78" s="3"/>
    </row>
    <row r="79" spans="2:6" ht="28.5" customHeight="1">
      <c r="B79" s="532" t="s">
        <v>48</v>
      </c>
      <c r="C79" s="533"/>
      <c r="D79" s="533"/>
      <c r="E79" s="534"/>
      <c r="F79" s="173">
        <f>SUM(E81:E85)</f>
        <v>863.5</v>
      </c>
    </row>
    <row r="80" spans="2:6">
      <c r="B80" s="180" t="s">
        <v>49</v>
      </c>
      <c r="C80" s="535" t="s">
        <v>50</v>
      </c>
      <c r="D80" s="535"/>
      <c r="E80" s="180" t="s">
        <v>9</v>
      </c>
    </row>
    <row r="81" spans="2:5">
      <c r="B81" s="14" t="s">
        <v>750</v>
      </c>
      <c r="C81" s="531" t="s">
        <v>967</v>
      </c>
      <c r="D81" s="531"/>
      <c r="E81" s="15">
        <v>400</v>
      </c>
    </row>
    <row r="82" spans="2:5">
      <c r="B82" s="14" t="s">
        <v>995</v>
      </c>
      <c r="C82" s="531" t="s">
        <v>996</v>
      </c>
      <c r="D82" s="531"/>
      <c r="E82" s="15">
        <v>250</v>
      </c>
    </row>
    <row r="83" spans="2:5">
      <c r="B83" s="14" t="s">
        <v>1001</v>
      </c>
      <c r="C83" s="531" t="s">
        <v>1650</v>
      </c>
      <c r="D83" s="531"/>
      <c r="E83" s="15">
        <v>150</v>
      </c>
    </row>
    <row r="84" spans="2:5">
      <c r="B84" s="14" t="s">
        <v>125</v>
      </c>
      <c r="C84" s="531" t="s">
        <v>126</v>
      </c>
      <c r="D84" s="531"/>
      <c r="E84" s="15">
        <f>'CERTIFICADOS DE ASCENSO 2025'!C135</f>
        <v>31.5</v>
      </c>
    </row>
    <row r="85" spans="2:5">
      <c r="B85" s="14" t="s">
        <v>125</v>
      </c>
      <c r="C85" s="531" t="s">
        <v>1629</v>
      </c>
      <c r="D85" s="531"/>
      <c r="E85" s="15">
        <f>'GAL''S 2025 '!C226</f>
        <v>32</v>
      </c>
    </row>
  </sheetData>
  <mergeCells count="8">
    <mergeCell ref="C85:D85"/>
    <mergeCell ref="B2:F2"/>
    <mergeCell ref="B79:E79"/>
    <mergeCell ref="C84:D84"/>
    <mergeCell ref="C80:D80"/>
    <mergeCell ref="C82:D82"/>
    <mergeCell ref="C81:D81"/>
    <mergeCell ref="C83:D83"/>
  </mergeCells>
  <phoneticPr fontId="33" type="noConversion"/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D9:N138"/>
  <sheetViews>
    <sheetView zoomScale="70" zoomScaleNormal="70" workbookViewId="0">
      <selection activeCell="G29" sqref="G29"/>
    </sheetView>
  </sheetViews>
  <sheetFormatPr baseColWidth="10" defaultRowHeight="12.75"/>
  <cols>
    <col min="1" max="3" width="11.42578125" style="18"/>
    <col min="4" max="4" width="4.85546875" style="18" customWidth="1"/>
    <col min="5" max="5" width="27.28515625" style="18" customWidth="1"/>
    <col min="6" max="6" width="26.7109375" style="18" customWidth="1"/>
    <col min="7" max="7" width="25.28515625" style="18" bestFit="1" customWidth="1"/>
    <col min="8" max="8" width="37.7109375" style="18" customWidth="1"/>
    <col min="9" max="9" width="11.28515625" style="18" bestFit="1" customWidth="1"/>
    <col min="10" max="11" width="14.28515625" style="18" customWidth="1"/>
    <col min="12" max="16384" width="11.42578125" style="18"/>
  </cols>
  <sheetData>
    <row r="9" spans="4:13" s="54" customFormat="1" ht="24.75" customHeight="1">
      <c r="D9" s="471" t="s">
        <v>286</v>
      </c>
      <c r="E9" s="73" t="s">
        <v>285</v>
      </c>
      <c r="F9" s="73" t="s">
        <v>1643</v>
      </c>
      <c r="G9" s="472" t="s">
        <v>1642</v>
      </c>
      <c r="H9" s="472" t="s">
        <v>283</v>
      </c>
      <c r="I9" s="473" t="s">
        <v>282</v>
      </c>
      <c r="J9" s="470" t="s">
        <v>281</v>
      </c>
      <c r="K9" s="53"/>
      <c r="L9" s="53"/>
    </row>
    <row r="10" spans="4:13" s="54" customFormat="1" ht="24.75" customHeight="1">
      <c r="D10" s="471"/>
      <c r="E10" s="244" t="s">
        <v>46</v>
      </c>
      <c r="F10" s="244" t="s">
        <v>47</v>
      </c>
      <c r="G10" s="472"/>
      <c r="H10" s="472"/>
      <c r="I10" s="473"/>
      <c r="J10" s="470"/>
      <c r="K10" s="53"/>
      <c r="L10" s="53"/>
      <c r="M10" s="53"/>
    </row>
    <row r="11" spans="4:13" s="54" customFormat="1" ht="24.75" customHeight="1">
      <c r="D11" s="55">
        <v>1</v>
      </c>
      <c r="E11" s="56" t="s">
        <v>54</v>
      </c>
      <c r="F11" s="56" t="s">
        <v>55</v>
      </c>
      <c r="G11" s="74" t="s">
        <v>357</v>
      </c>
      <c r="H11" s="75" t="s">
        <v>469</v>
      </c>
      <c r="I11" s="76" t="s">
        <v>136</v>
      </c>
      <c r="J11" s="77">
        <v>0</v>
      </c>
      <c r="K11" s="57"/>
      <c r="L11" s="57"/>
      <c r="M11" s="57"/>
    </row>
    <row r="12" spans="4:13" s="54" customFormat="1" ht="24.75" customHeight="1">
      <c r="D12" s="58">
        <v>2</v>
      </c>
      <c r="E12" s="59" t="s">
        <v>280</v>
      </c>
      <c r="F12" s="59" t="s">
        <v>279</v>
      </c>
      <c r="G12" s="78" t="s">
        <v>357</v>
      </c>
      <c r="H12" s="89" t="s">
        <v>471</v>
      </c>
      <c r="I12" s="80" t="s">
        <v>136</v>
      </c>
      <c r="J12" s="77">
        <v>0</v>
      </c>
      <c r="K12" s="53"/>
      <c r="L12" s="53"/>
      <c r="M12" s="53"/>
    </row>
    <row r="13" spans="4:13" s="54" customFormat="1" ht="24.75" customHeight="1">
      <c r="D13" s="58">
        <v>3</v>
      </c>
      <c r="E13" s="59" t="s">
        <v>56</v>
      </c>
      <c r="F13" s="59" t="s">
        <v>57</v>
      </c>
      <c r="G13" s="81" t="s">
        <v>357</v>
      </c>
      <c r="H13" s="79" t="s">
        <v>470</v>
      </c>
      <c r="I13" s="80" t="s">
        <v>136</v>
      </c>
      <c r="J13" s="77">
        <v>0</v>
      </c>
      <c r="K13" s="57"/>
      <c r="L13" s="57"/>
      <c r="M13" s="57"/>
    </row>
    <row r="14" spans="4:13" s="54" customFormat="1" ht="24.75" customHeight="1">
      <c r="D14" s="58">
        <v>4</v>
      </c>
      <c r="E14" s="59" t="s">
        <v>278</v>
      </c>
      <c r="F14" s="59" t="s">
        <v>277</v>
      </c>
      <c r="G14" s="78" t="s">
        <v>357</v>
      </c>
      <c r="H14" s="82" t="s">
        <v>276</v>
      </c>
      <c r="I14" s="80" t="s">
        <v>136</v>
      </c>
      <c r="J14" s="77">
        <v>0</v>
      </c>
      <c r="K14" s="53"/>
      <c r="L14" s="53"/>
      <c r="M14" s="53"/>
    </row>
    <row r="15" spans="4:13" s="54" customFormat="1" ht="24.75" customHeight="1">
      <c r="D15" s="58">
        <v>5</v>
      </c>
      <c r="E15" s="59" t="s">
        <v>275</v>
      </c>
      <c r="F15" s="59" t="s">
        <v>274</v>
      </c>
      <c r="G15" s="78" t="s">
        <v>380</v>
      </c>
      <c r="H15" s="83" t="s">
        <v>273</v>
      </c>
      <c r="I15" s="80" t="s">
        <v>136</v>
      </c>
      <c r="J15" s="77">
        <v>0</v>
      </c>
      <c r="K15" s="53"/>
      <c r="L15" s="53"/>
      <c r="M15" s="53"/>
    </row>
    <row r="16" spans="4:13" s="54" customFormat="1" ht="24.75" customHeight="1">
      <c r="D16" s="58">
        <v>6</v>
      </c>
      <c r="E16" s="60" t="s">
        <v>272</v>
      </c>
      <c r="F16" s="60" t="s">
        <v>271</v>
      </c>
      <c r="G16" s="78" t="s">
        <v>463</v>
      </c>
      <c r="H16" s="84" t="s">
        <v>396</v>
      </c>
      <c r="I16" s="80" t="s">
        <v>136</v>
      </c>
      <c r="J16" s="77">
        <v>0</v>
      </c>
      <c r="K16" s="53"/>
      <c r="L16" s="53"/>
      <c r="M16" s="53"/>
    </row>
    <row r="17" spans="4:13" s="54" customFormat="1" ht="24.75" customHeight="1">
      <c r="D17" s="55">
        <v>7</v>
      </c>
      <c r="E17" s="60" t="s">
        <v>394</v>
      </c>
      <c r="F17" s="60" t="s">
        <v>271</v>
      </c>
      <c r="G17" s="85" t="s">
        <v>380</v>
      </c>
      <c r="H17" s="86" t="s">
        <v>395</v>
      </c>
      <c r="I17" s="87" t="s">
        <v>136</v>
      </c>
      <c r="J17" s="77">
        <v>0</v>
      </c>
      <c r="K17" s="53"/>
      <c r="L17" s="53"/>
      <c r="M17" s="53"/>
    </row>
    <row r="18" spans="4:13" s="54" customFormat="1" ht="24.75" customHeight="1">
      <c r="D18" s="58">
        <v>8</v>
      </c>
      <c r="E18" s="59" t="s">
        <v>270</v>
      </c>
      <c r="F18" s="59" t="s">
        <v>117</v>
      </c>
      <c r="G18" s="78" t="s">
        <v>357</v>
      </c>
      <c r="H18" s="88" t="s">
        <v>269</v>
      </c>
      <c r="I18" s="80" t="s">
        <v>136</v>
      </c>
      <c r="J18" s="77">
        <v>0</v>
      </c>
      <c r="K18" s="53"/>
      <c r="L18" s="53"/>
      <c r="M18" s="53"/>
    </row>
    <row r="19" spans="4:13" s="54" customFormat="1" ht="24.75" customHeight="1">
      <c r="D19" s="58">
        <v>9</v>
      </c>
      <c r="E19" s="60" t="s">
        <v>268</v>
      </c>
      <c r="F19" s="60" t="s">
        <v>412</v>
      </c>
      <c r="G19" s="78" t="s">
        <v>464</v>
      </c>
      <c r="H19" s="89" t="s">
        <v>358</v>
      </c>
      <c r="I19" s="80" t="s">
        <v>136</v>
      </c>
      <c r="J19" s="77">
        <v>0</v>
      </c>
      <c r="K19" s="53"/>
      <c r="L19" s="53"/>
      <c r="M19" s="53"/>
    </row>
    <row r="20" spans="4:13" s="54" customFormat="1" ht="24.75" customHeight="1">
      <c r="D20" s="58">
        <v>10</v>
      </c>
      <c r="E20" s="59" t="s">
        <v>267</v>
      </c>
      <c r="F20" s="59" t="s">
        <v>266</v>
      </c>
      <c r="G20" s="78" t="s">
        <v>357</v>
      </c>
      <c r="H20" s="79" t="s">
        <v>265</v>
      </c>
      <c r="I20" s="80" t="s">
        <v>136</v>
      </c>
      <c r="J20" s="77">
        <v>0</v>
      </c>
      <c r="K20" s="53"/>
      <c r="L20" s="53"/>
      <c r="M20" s="53"/>
    </row>
    <row r="21" spans="4:13" s="54" customFormat="1" ht="24.75" customHeight="1">
      <c r="D21" s="58">
        <v>11</v>
      </c>
      <c r="E21" s="59" t="s">
        <v>264</v>
      </c>
      <c r="F21" s="59" t="s">
        <v>263</v>
      </c>
      <c r="G21" s="78" t="s">
        <v>380</v>
      </c>
      <c r="H21" s="89" t="s">
        <v>472</v>
      </c>
      <c r="I21" s="80" t="s">
        <v>136</v>
      </c>
      <c r="J21" s="77">
        <v>0</v>
      </c>
      <c r="K21" s="53"/>
      <c r="L21" s="53"/>
      <c r="M21" s="53"/>
    </row>
    <row r="22" spans="4:13" s="54" customFormat="1" ht="24.75" customHeight="1">
      <c r="D22" s="58">
        <v>12</v>
      </c>
      <c r="E22" s="59" t="s">
        <v>262</v>
      </c>
      <c r="F22" s="59" t="s">
        <v>71</v>
      </c>
      <c r="G22" s="78" t="s">
        <v>357</v>
      </c>
      <c r="H22" s="89"/>
      <c r="I22" s="80" t="s">
        <v>261</v>
      </c>
      <c r="J22" s="77">
        <v>0</v>
      </c>
      <c r="K22" s="63"/>
      <c r="L22" s="63"/>
      <c r="M22" s="63"/>
    </row>
    <row r="23" spans="4:13" s="54" customFormat="1" ht="24.75" customHeight="1">
      <c r="D23" s="55">
        <v>13</v>
      </c>
      <c r="E23" s="60" t="s">
        <v>260</v>
      </c>
      <c r="F23" s="60" t="s">
        <v>259</v>
      </c>
      <c r="G23" s="85" t="s">
        <v>357</v>
      </c>
      <c r="H23" s="80" t="s">
        <v>1255</v>
      </c>
      <c r="I23" s="80" t="s">
        <v>136</v>
      </c>
      <c r="J23" s="77">
        <v>0</v>
      </c>
      <c r="K23" s="53"/>
      <c r="L23" s="53"/>
      <c r="M23" s="53"/>
    </row>
    <row r="24" spans="4:13" s="54" customFormat="1" ht="24.75" customHeight="1">
      <c r="D24" s="246">
        <v>14</v>
      </c>
      <c r="E24" s="247" t="s">
        <v>14</v>
      </c>
      <c r="F24" s="247" t="s">
        <v>1254</v>
      </c>
      <c r="G24" s="248">
        <v>70</v>
      </c>
      <c r="H24" s="247" t="s">
        <v>1253</v>
      </c>
      <c r="I24" s="249" t="s">
        <v>136</v>
      </c>
      <c r="J24" s="250">
        <v>0</v>
      </c>
      <c r="K24" s="53"/>
      <c r="L24" s="53"/>
      <c r="M24" s="53"/>
    </row>
    <row r="25" spans="4:13" s="54" customFormat="1" ht="24.75" customHeight="1">
      <c r="D25" s="58">
        <v>15</v>
      </c>
      <c r="E25" s="60" t="s">
        <v>258</v>
      </c>
      <c r="F25" s="60" t="s">
        <v>257</v>
      </c>
      <c r="G25" s="78" t="s">
        <v>357</v>
      </c>
      <c r="H25" s="82" t="s">
        <v>256</v>
      </c>
      <c r="I25" s="80" t="s">
        <v>136</v>
      </c>
      <c r="J25" s="77">
        <v>0</v>
      </c>
      <c r="K25" s="53"/>
      <c r="L25" s="53"/>
      <c r="M25" s="53"/>
    </row>
    <row r="26" spans="4:13" s="54" customFormat="1" ht="24.75" customHeight="1">
      <c r="D26" s="58">
        <v>16</v>
      </c>
      <c r="E26" s="60" t="s">
        <v>255</v>
      </c>
      <c r="F26" s="60" t="s">
        <v>254</v>
      </c>
      <c r="G26" s="78" t="s">
        <v>1252</v>
      </c>
      <c r="H26" s="89" t="s">
        <v>473</v>
      </c>
      <c r="I26" s="80" t="s">
        <v>136</v>
      </c>
      <c r="J26" s="77">
        <v>0</v>
      </c>
      <c r="K26" s="53"/>
      <c r="L26" s="53"/>
      <c r="M26" s="57"/>
    </row>
    <row r="27" spans="4:13" s="54" customFormat="1" ht="24.75" customHeight="1">
      <c r="D27" s="58">
        <v>17</v>
      </c>
      <c r="E27" s="60" t="s">
        <v>253</v>
      </c>
      <c r="F27" s="60" t="s">
        <v>252</v>
      </c>
      <c r="G27" s="78" t="s">
        <v>357</v>
      </c>
      <c r="H27" s="79" t="s">
        <v>360</v>
      </c>
      <c r="I27" s="80" t="s">
        <v>136</v>
      </c>
      <c r="J27" s="77">
        <v>0</v>
      </c>
      <c r="K27" s="53"/>
      <c r="L27" s="53"/>
      <c r="M27" s="57"/>
    </row>
    <row r="28" spans="4:13" s="54" customFormat="1" ht="24.75" customHeight="1">
      <c r="D28" s="58">
        <v>18</v>
      </c>
      <c r="E28" s="60" t="s">
        <v>359</v>
      </c>
      <c r="F28" s="60" t="s">
        <v>252</v>
      </c>
      <c r="G28" s="78" t="s">
        <v>380</v>
      </c>
      <c r="H28" s="79" t="s">
        <v>360</v>
      </c>
      <c r="I28" s="80" t="s">
        <v>136</v>
      </c>
      <c r="J28" s="77">
        <v>0</v>
      </c>
      <c r="K28" s="53"/>
      <c r="L28" s="53"/>
      <c r="M28" s="57"/>
    </row>
    <row r="29" spans="4:13" s="54" customFormat="1" ht="24.75" customHeight="1">
      <c r="D29" s="55">
        <v>19</v>
      </c>
      <c r="E29" s="60" t="s">
        <v>58</v>
      </c>
      <c r="F29" s="60" t="s">
        <v>59</v>
      </c>
      <c r="G29" s="78" t="s">
        <v>465</v>
      </c>
      <c r="H29" s="90" t="s">
        <v>361</v>
      </c>
      <c r="I29" s="80" t="s">
        <v>136</v>
      </c>
      <c r="J29" s="77">
        <v>0</v>
      </c>
      <c r="K29" s="53"/>
      <c r="L29" s="53"/>
      <c r="M29" s="53"/>
    </row>
    <row r="30" spans="4:13" s="54" customFormat="1" ht="24.75" customHeight="1">
      <c r="D30" s="58">
        <v>20</v>
      </c>
      <c r="E30" s="60" t="s">
        <v>251</v>
      </c>
      <c r="F30" s="60" t="s">
        <v>250</v>
      </c>
      <c r="G30" s="78" t="s">
        <v>380</v>
      </c>
      <c r="H30" s="90" t="s">
        <v>361</v>
      </c>
      <c r="I30" s="80" t="s">
        <v>136</v>
      </c>
      <c r="J30" s="77">
        <v>0</v>
      </c>
      <c r="K30" s="53"/>
      <c r="L30" s="53"/>
      <c r="M30" s="53"/>
    </row>
    <row r="31" spans="4:13" s="54" customFormat="1" ht="24.75" customHeight="1">
      <c r="D31" s="58">
        <v>21</v>
      </c>
      <c r="E31" s="60" t="s">
        <v>249</v>
      </c>
      <c r="F31" s="60" t="s">
        <v>248</v>
      </c>
      <c r="G31" s="78" t="s">
        <v>357</v>
      </c>
      <c r="H31" s="90" t="s">
        <v>247</v>
      </c>
      <c r="I31" s="80" t="s">
        <v>230</v>
      </c>
      <c r="J31" s="77">
        <v>0</v>
      </c>
      <c r="K31" s="57"/>
      <c r="L31" s="57"/>
      <c r="M31" s="57"/>
    </row>
    <row r="32" spans="4:13" s="54" customFormat="1" ht="24.75" customHeight="1">
      <c r="D32" s="58">
        <v>22</v>
      </c>
      <c r="E32" s="60" t="s">
        <v>246</v>
      </c>
      <c r="F32" s="60" t="s">
        <v>245</v>
      </c>
      <c r="G32" s="78">
        <v>0</v>
      </c>
      <c r="H32" s="90"/>
      <c r="I32" s="80" t="s">
        <v>135</v>
      </c>
      <c r="J32" s="77">
        <v>50</v>
      </c>
      <c r="K32" s="57"/>
      <c r="L32" s="57"/>
      <c r="M32" s="57"/>
    </row>
    <row r="33" spans="4:13" s="54" customFormat="1" ht="24.75" customHeight="1">
      <c r="D33" s="58">
        <v>23</v>
      </c>
      <c r="E33" s="60" t="s">
        <v>362</v>
      </c>
      <c r="F33" s="60" t="s">
        <v>244</v>
      </c>
      <c r="G33" s="78" t="s">
        <v>357</v>
      </c>
      <c r="H33" s="79" t="s">
        <v>243</v>
      </c>
      <c r="I33" s="80" t="s">
        <v>136</v>
      </c>
      <c r="J33" s="77">
        <v>0</v>
      </c>
      <c r="K33" s="57"/>
      <c r="L33" s="57"/>
      <c r="M33" s="57"/>
    </row>
    <row r="34" spans="4:13" s="54" customFormat="1" ht="24.75" customHeight="1">
      <c r="D34" s="58">
        <v>24</v>
      </c>
      <c r="E34" s="59" t="s">
        <v>60</v>
      </c>
      <c r="F34" s="59" t="s">
        <v>61</v>
      </c>
      <c r="G34" s="78" t="s">
        <v>357</v>
      </c>
      <c r="H34" s="79" t="s">
        <v>363</v>
      </c>
      <c r="I34" s="80" t="s">
        <v>136</v>
      </c>
      <c r="J34" s="77">
        <v>0</v>
      </c>
      <c r="K34" s="64"/>
      <c r="L34" s="64"/>
      <c r="M34" s="64"/>
    </row>
    <row r="35" spans="4:13" s="54" customFormat="1" ht="24.75" customHeight="1">
      <c r="D35" s="55">
        <v>25</v>
      </c>
      <c r="E35" s="59" t="s">
        <v>15</v>
      </c>
      <c r="F35" s="59" t="s">
        <v>16</v>
      </c>
      <c r="G35" s="78" t="s">
        <v>357</v>
      </c>
      <c r="H35" s="79" t="s">
        <v>364</v>
      </c>
      <c r="I35" s="80" t="s">
        <v>136</v>
      </c>
      <c r="J35" s="77">
        <v>0</v>
      </c>
      <c r="K35" s="64"/>
      <c r="L35" s="64"/>
      <c r="M35" s="64"/>
    </row>
    <row r="36" spans="4:13" s="54" customFormat="1" ht="24.75" customHeight="1">
      <c r="D36" s="58">
        <v>26</v>
      </c>
      <c r="E36" s="60" t="s">
        <v>242</v>
      </c>
      <c r="F36" s="60" t="s">
        <v>241</v>
      </c>
      <c r="G36" s="61" t="s">
        <v>475</v>
      </c>
      <c r="H36" s="60" t="s">
        <v>474</v>
      </c>
      <c r="I36" s="67" t="s">
        <v>136</v>
      </c>
      <c r="J36" s="196">
        <v>0</v>
      </c>
      <c r="K36" s="64"/>
      <c r="L36" s="64"/>
      <c r="M36" s="64"/>
    </row>
    <row r="37" spans="4:13" s="54" customFormat="1" ht="24.75" customHeight="1">
      <c r="D37" s="58">
        <v>27</v>
      </c>
      <c r="E37" s="60" t="s">
        <v>240</v>
      </c>
      <c r="F37" s="60" t="s">
        <v>239</v>
      </c>
      <c r="G37" s="78" t="s">
        <v>357</v>
      </c>
      <c r="H37" s="82" t="s">
        <v>476</v>
      </c>
      <c r="I37" s="80" t="s">
        <v>136</v>
      </c>
      <c r="J37" s="77">
        <v>0</v>
      </c>
      <c r="K37" s="64"/>
      <c r="L37" s="64"/>
      <c r="M37" s="64"/>
    </row>
    <row r="38" spans="4:13" s="54" customFormat="1" ht="24.75" customHeight="1">
      <c r="D38" s="58">
        <v>28</v>
      </c>
      <c r="E38" s="59" t="s">
        <v>238</v>
      </c>
      <c r="F38" s="59" t="s">
        <v>237</v>
      </c>
      <c r="G38" s="78" t="s">
        <v>357</v>
      </c>
      <c r="H38" s="79" t="s">
        <v>236</v>
      </c>
      <c r="I38" s="80" t="s">
        <v>136</v>
      </c>
      <c r="J38" s="77">
        <v>0</v>
      </c>
      <c r="K38" s="64"/>
      <c r="L38" s="64"/>
      <c r="M38" s="64"/>
    </row>
    <row r="39" spans="4:13" s="54" customFormat="1" ht="24.75" customHeight="1">
      <c r="D39" s="58">
        <v>29</v>
      </c>
      <c r="E39" s="59" t="s">
        <v>235</v>
      </c>
      <c r="F39" s="59" t="s">
        <v>234</v>
      </c>
      <c r="G39" s="78" t="s">
        <v>357</v>
      </c>
      <c r="H39" s="79" t="s">
        <v>233</v>
      </c>
      <c r="I39" s="80" t="s">
        <v>136</v>
      </c>
      <c r="J39" s="77">
        <v>0</v>
      </c>
      <c r="K39" s="64"/>
      <c r="L39" s="64"/>
      <c r="M39" s="64"/>
    </row>
    <row r="40" spans="4:13" s="54" customFormat="1" ht="24.75" customHeight="1">
      <c r="D40" s="58">
        <v>30</v>
      </c>
      <c r="E40" s="60" t="s">
        <v>17</v>
      </c>
      <c r="F40" s="60" t="s">
        <v>18</v>
      </c>
      <c r="G40" s="78" t="s">
        <v>357</v>
      </c>
      <c r="H40" s="79" t="s">
        <v>247</v>
      </c>
      <c r="I40" s="80" t="s">
        <v>136</v>
      </c>
      <c r="J40" s="77">
        <v>0</v>
      </c>
      <c r="K40" s="64"/>
      <c r="L40" s="64"/>
      <c r="M40" s="64"/>
    </row>
    <row r="41" spans="4:13" s="54" customFormat="1" ht="24.75" customHeight="1">
      <c r="D41" s="55">
        <v>31</v>
      </c>
      <c r="E41" s="60" t="s">
        <v>232</v>
      </c>
      <c r="F41" s="60" t="s">
        <v>113</v>
      </c>
      <c r="G41" s="78" t="s">
        <v>365</v>
      </c>
      <c r="H41" s="79" t="s">
        <v>231</v>
      </c>
      <c r="I41" s="80" t="s">
        <v>230</v>
      </c>
      <c r="J41" s="77">
        <v>0</v>
      </c>
      <c r="K41" s="64"/>
      <c r="L41" s="64"/>
      <c r="M41" s="64"/>
    </row>
    <row r="42" spans="4:13" s="54" customFormat="1" ht="24.75" customHeight="1">
      <c r="D42" s="58">
        <v>32</v>
      </c>
      <c r="E42" s="60" t="s">
        <v>229</v>
      </c>
      <c r="F42" s="60" t="s">
        <v>228</v>
      </c>
      <c r="G42" s="78" t="s">
        <v>357</v>
      </c>
      <c r="H42" s="82" t="s">
        <v>397</v>
      </c>
      <c r="I42" s="80" t="s">
        <v>136</v>
      </c>
      <c r="J42" s="77">
        <v>0</v>
      </c>
      <c r="K42" s="64"/>
      <c r="L42" s="64"/>
      <c r="M42" s="64"/>
    </row>
    <row r="43" spans="4:13" s="54" customFormat="1" ht="24.75" customHeight="1">
      <c r="D43" s="58">
        <v>33</v>
      </c>
      <c r="E43" s="60" t="s">
        <v>62</v>
      </c>
      <c r="F43" s="60" t="s">
        <v>63</v>
      </c>
      <c r="G43" s="78" t="s">
        <v>357</v>
      </c>
      <c r="H43" s="79" t="s">
        <v>477</v>
      </c>
      <c r="I43" s="80" t="s">
        <v>136</v>
      </c>
      <c r="J43" s="77">
        <v>0</v>
      </c>
      <c r="K43" s="64"/>
      <c r="L43" s="64"/>
      <c r="M43" s="64"/>
    </row>
    <row r="44" spans="4:13" s="54" customFormat="1" ht="24.75" customHeight="1">
      <c r="D44" s="58">
        <v>34</v>
      </c>
      <c r="E44" s="60" t="s">
        <v>64</v>
      </c>
      <c r="F44" s="60" t="s">
        <v>65</v>
      </c>
      <c r="G44" s="78" t="s">
        <v>357</v>
      </c>
      <c r="H44" s="82" t="s">
        <v>478</v>
      </c>
      <c r="I44" s="80" t="s">
        <v>136</v>
      </c>
      <c r="J44" s="77">
        <v>0</v>
      </c>
      <c r="K44" s="64"/>
      <c r="L44" s="64"/>
      <c r="M44" s="64"/>
    </row>
    <row r="45" spans="4:13" s="54" customFormat="1" ht="24.75" customHeight="1">
      <c r="D45" s="58">
        <v>35</v>
      </c>
      <c r="E45" s="60" t="s">
        <v>66</v>
      </c>
      <c r="F45" s="60" t="s">
        <v>67</v>
      </c>
      <c r="G45" s="78" t="s">
        <v>357</v>
      </c>
      <c r="H45" s="89" t="s">
        <v>479</v>
      </c>
      <c r="I45" s="80" t="s">
        <v>136</v>
      </c>
      <c r="J45" s="77">
        <v>0</v>
      </c>
      <c r="K45" s="57"/>
      <c r="L45" s="57"/>
      <c r="M45" s="57"/>
    </row>
    <row r="46" spans="4:13" s="54" customFormat="1" ht="24.75" customHeight="1">
      <c r="D46" s="58">
        <v>36</v>
      </c>
      <c r="E46" s="59" t="s">
        <v>407</v>
      </c>
      <c r="F46" s="59" t="s">
        <v>19</v>
      </c>
      <c r="G46" s="78" t="s">
        <v>357</v>
      </c>
      <c r="H46" s="174" t="s">
        <v>480</v>
      </c>
      <c r="I46" s="80" t="s">
        <v>136</v>
      </c>
      <c r="J46" s="77">
        <v>0</v>
      </c>
      <c r="K46" s="64"/>
      <c r="L46" s="64"/>
      <c r="M46" s="64"/>
    </row>
    <row r="47" spans="4:13" s="54" customFormat="1" ht="24.75" customHeight="1">
      <c r="D47" s="55">
        <v>37</v>
      </c>
      <c r="E47" s="59" t="s">
        <v>366</v>
      </c>
      <c r="F47" s="59" t="s">
        <v>367</v>
      </c>
      <c r="G47" s="78" t="s">
        <v>388</v>
      </c>
      <c r="H47" s="82" t="s">
        <v>368</v>
      </c>
      <c r="I47" s="80" t="s">
        <v>136</v>
      </c>
      <c r="J47" s="77">
        <v>0</v>
      </c>
      <c r="K47" s="64"/>
      <c r="L47" s="64"/>
      <c r="M47" s="64"/>
    </row>
    <row r="48" spans="4:13" s="54" customFormat="1" ht="24.75" customHeight="1">
      <c r="D48" s="58">
        <v>38</v>
      </c>
      <c r="E48" s="59" t="s">
        <v>227</v>
      </c>
      <c r="F48" s="59" t="s">
        <v>226</v>
      </c>
      <c r="G48" s="78" t="s">
        <v>357</v>
      </c>
      <c r="H48" s="79" t="s">
        <v>369</v>
      </c>
      <c r="I48" s="80" t="s">
        <v>136</v>
      </c>
      <c r="J48" s="77">
        <v>0</v>
      </c>
      <c r="K48" s="64"/>
      <c r="L48" s="64"/>
      <c r="M48" s="64"/>
    </row>
    <row r="49" spans="4:13" s="54" customFormat="1" ht="24.75" customHeight="1">
      <c r="D49" s="58">
        <v>39</v>
      </c>
      <c r="E49" s="60" t="s">
        <v>68</v>
      </c>
      <c r="F49" s="60" t="s">
        <v>69</v>
      </c>
      <c r="G49" s="78" t="s">
        <v>357</v>
      </c>
      <c r="H49" s="79" t="s">
        <v>398</v>
      </c>
      <c r="I49" s="80" t="s">
        <v>136</v>
      </c>
      <c r="J49" s="77">
        <v>0</v>
      </c>
      <c r="K49" s="64"/>
      <c r="L49" s="64"/>
      <c r="M49" s="64"/>
    </row>
    <row r="50" spans="4:13" s="54" customFormat="1" ht="24.75" customHeight="1">
      <c r="D50" s="58">
        <v>40</v>
      </c>
      <c r="E50" s="60" t="s">
        <v>225</v>
      </c>
      <c r="F50" s="60" t="s">
        <v>224</v>
      </c>
      <c r="G50" s="78" t="s">
        <v>357</v>
      </c>
      <c r="H50" s="79" t="s">
        <v>481</v>
      </c>
      <c r="I50" s="80" t="s">
        <v>136</v>
      </c>
      <c r="J50" s="77">
        <v>0</v>
      </c>
      <c r="K50" s="64"/>
      <c r="L50" s="64"/>
      <c r="M50" s="64"/>
    </row>
    <row r="51" spans="4:13" s="54" customFormat="1" ht="24.75" customHeight="1">
      <c r="D51" s="58">
        <v>41</v>
      </c>
      <c r="E51" s="60" t="s">
        <v>223</v>
      </c>
      <c r="F51" s="60" t="s">
        <v>222</v>
      </c>
      <c r="G51" s="78" t="s">
        <v>1251</v>
      </c>
      <c r="H51" s="82" t="s">
        <v>481</v>
      </c>
      <c r="I51" s="80" t="s">
        <v>136</v>
      </c>
      <c r="J51" s="77">
        <v>0</v>
      </c>
      <c r="K51" s="64"/>
      <c r="L51" s="64"/>
      <c r="M51" s="64"/>
    </row>
    <row r="52" spans="4:13" s="54" customFormat="1" ht="24.75" customHeight="1">
      <c r="D52" s="58">
        <v>42</v>
      </c>
      <c r="E52" s="60" t="s">
        <v>221</v>
      </c>
      <c r="F52" s="60" t="s">
        <v>220</v>
      </c>
      <c r="G52" s="78" t="s">
        <v>357</v>
      </c>
      <c r="H52" s="82" t="s">
        <v>370</v>
      </c>
      <c r="I52" s="80" t="s">
        <v>136</v>
      </c>
      <c r="J52" s="77">
        <v>0</v>
      </c>
      <c r="K52" s="64"/>
      <c r="L52" s="64"/>
      <c r="M52" s="64"/>
    </row>
    <row r="53" spans="4:13" s="54" customFormat="1" ht="24.75" customHeight="1">
      <c r="D53" s="55">
        <v>43</v>
      </c>
      <c r="E53" s="60" t="s">
        <v>219</v>
      </c>
      <c r="F53" s="60" t="s">
        <v>218</v>
      </c>
      <c r="G53" s="78" t="s">
        <v>357</v>
      </c>
      <c r="H53" s="82" t="s">
        <v>217</v>
      </c>
      <c r="I53" s="80" t="s">
        <v>136</v>
      </c>
      <c r="J53" s="77">
        <v>0</v>
      </c>
      <c r="K53" s="64"/>
      <c r="L53" s="64"/>
      <c r="M53" s="64"/>
    </row>
    <row r="54" spans="4:13" s="54" customFormat="1" ht="24.75" customHeight="1">
      <c r="D54" s="58">
        <v>44</v>
      </c>
      <c r="E54" s="60" t="s">
        <v>70</v>
      </c>
      <c r="F54" s="60" t="s">
        <v>71</v>
      </c>
      <c r="G54" s="78" t="s">
        <v>357</v>
      </c>
      <c r="H54" s="79" t="s">
        <v>216</v>
      </c>
      <c r="I54" s="80" t="s">
        <v>136</v>
      </c>
      <c r="J54" s="77">
        <v>0</v>
      </c>
      <c r="K54" s="57"/>
      <c r="L54" s="57"/>
      <c r="M54" s="57"/>
    </row>
    <row r="55" spans="4:13" s="54" customFormat="1" ht="24.75" customHeight="1">
      <c r="D55" s="58">
        <v>45</v>
      </c>
      <c r="E55" s="59" t="s">
        <v>21</v>
      </c>
      <c r="F55" s="59" t="s">
        <v>22</v>
      </c>
      <c r="G55" s="78" t="s">
        <v>357</v>
      </c>
      <c r="H55" s="89" t="s">
        <v>482</v>
      </c>
      <c r="I55" s="80" t="s">
        <v>136</v>
      </c>
      <c r="J55" s="77">
        <v>0</v>
      </c>
      <c r="K55" s="64"/>
      <c r="L55" s="64"/>
      <c r="M55" s="64"/>
    </row>
    <row r="56" spans="4:13" s="54" customFormat="1" ht="24.75" customHeight="1">
      <c r="D56" s="58">
        <v>46</v>
      </c>
      <c r="E56" s="60" t="s">
        <v>215</v>
      </c>
      <c r="F56" s="60" t="s">
        <v>371</v>
      </c>
      <c r="G56" s="78" t="s">
        <v>380</v>
      </c>
      <c r="H56" s="79" t="s">
        <v>483</v>
      </c>
      <c r="I56" s="80" t="s">
        <v>136</v>
      </c>
      <c r="J56" s="77">
        <v>0</v>
      </c>
      <c r="K56" s="64"/>
      <c r="L56" s="64"/>
      <c r="M56" s="64"/>
    </row>
    <row r="57" spans="4:13" s="54" customFormat="1" ht="24.75" customHeight="1">
      <c r="D57" s="58">
        <v>47</v>
      </c>
      <c r="E57" s="59" t="s">
        <v>214</v>
      </c>
      <c r="F57" s="59" t="s">
        <v>213</v>
      </c>
      <c r="G57" s="78" t="s">
        <v>357</v>
      </c>
      <c r="H57" s="79" t="s">
        <v>372</v>
      </c>
      <c r="I57" s="80" t="s">
        <v>136</v>
      </c>
      <c r="J57" s="77">
        <v>0</v>
      </c>
      <c r="K57" s="64"/>
      <c r="L57" s="64"/>
      <c r="M57" s="64"/>
    </row>
    <row r="58" spans="4:13" s="54" customFormat="1" ht="24.75" customHeight="1">
      <c r="D58" s="58">
        <v>48</v>
      </c>
      <c r="E58" s="60" t="s">
        <v>212</v>
      </c>
      <c r="F58" s="59" t="s">
        <v>373</v>
      </c>
      <c r="G58" s="78" t="s">
        <v>380</v>
      </c>
      <c r="H58" s="79" t="s">
        <v>372</v>
      </c>
      <c r="I58" s="80" t="s">
        <v>136</v>
      </c>
      <c r="J58" s="77">
        <v>0</v>
      </c>
      <c r="K58" s="64"/>
      <c r="L58" s="64"/>
      <c r="M58" s="64"/>
    </row>
    <row r="59" spans="4:13" s="54" customFormat="1" ht="24.75" customHeight="1">
      <c r="D59" s="55">
        <v>49</v>
      </c>
      <c r="E59" s="60" t="s">
        <v>374</v>
      </c>
      <c r="F59" s="59" t="s">
        <v>373</v>
      </c>
      <c r="G59" s="78" t="s">
        <v>380</v>
      </c>
      <c r="H59" s="79" t="s">
        <v>375</v>
      </c>
      <c r="I59" s="80" t="s">
        <v>136</v>
      </c>
      <c r="J59" s="77">
        <v>0</v>
      </c>
      <c r="K59" s="64"/>
      <c r="L59" s="64"/>
      <c r="M59" s="64"/>
    </row>
    <row r="60" spans="4:13" s="54" customFormat="1" ht="24.75" customHeight="1">
      <c r="D60" s="58">
        <v>50</v>
      </c>
      <c r="E60" s="60" t="s">
        <v>211</v>
      </c>
      <c r="F60" s="60" t="s">
        <v>210</v>
      </c>
      <c r="G60" s="78" t="s">
        <v>380</v>
      </c>
      <c r="H60" s="79" t="s">
        <v>484</v>
      </c>
      <c r="I60" s="80" t="s">
        <v>136</v>
      </c>
      <c r="J60" s="77">
        <v>0</v>
      </c>
      <c r="K60" s="64"/>
      <c r="L60" s="64"/>
      <c r="M60" s="64"/>
    </row>
    <row r="61" spans="4:13" s="54" customFormat="1" ht="24.75" customHeight="1">
      <c r="D61" s="58">
        <v>51</v>
      </c>
      <c r="E61" s="60" t="s">
        <v>72</v>
      </c>
      <c r="F61" s="60" t="s">
        <v>73</v>
      </c>
      <c r="G61" s="78" t="s">
        <v>357</v>
      </c>
      <c r="H61" s="79" t="s">
        <v>376</v>
      </c>
      <c r="I61" s="80" t="s">
        <v>136</v>
      </c>
      <c r="J61" s="77">
        <v>0</v>
      </c>
      <c r="K61" s="64"/>
      <c r="L61" s="64"/>
      <c r="M61" s="64"/>
    </row>
    <row r="62" spans="4:13" s="54" customFormat="1" ht="24.75" customHeight="1">
      <c r="D62" s="58">
        <v>52</v>
      </c>
      <c r="E62" s="60" t="s">
        <v>23</v>
      </c>
      <c r="F62" s="60" t="s">
        <v>209</v>
      </c>
      <c r="G62" s="78" t="s">
        <v>357</v>
      </c>
      <c r="H62" s="79" t="s">
        <v>377</v>
      </c>
      <c r="I62" s="80" t="s">
        <v>136</v>
      </c>
      <c r="J62" s="77">
        <v>0</v>
      </c>
      <c r="K62" s="64"/>
      <c r="L62" s="64"/>
      <c r="M62" s="64"/>
    </row>
    <row r="63" spans="4:13" s="54" customFormat="1" ht="24.75" customHeight="1">
      <c r="D63" s="58">
        <v>53</v>
      </c>
      <c r="E63" s="60" t="s">
        <v>207</v>
      </c>
      <c r="F63" s="60" t="s">
        <v>208</v>
      </c>
      <c r="G63" s="78" t="s">
        <v>380</v>
      </c>
      <c r="H63" s="82" t="s">
        <v>377</v>
      </c>
      <c r="I63" s="80" t="s">
        <v>136</v>
      </c>
      <c r="J63" s="77">
        <v>0</v>
      </c>
      <c r="K63" s="64"/>
      <c r="L63" s="64"/>
      <c r="M63" s="64"/>
    </row>
    <row r="64" spans="4:13" s="54" customFormat="1" ht="24.75" customHeight="1">
      <c r="D64" s="58">
        <v>54</v>
      </c>
      <c r="E64" s="60" t="s">
        <v>207</v>
      </c>
      <c r="F64" s="60" t="s">
        <v>74</v>
      </c>
      <c r="G64" s="78" t="s">
        <v>380</v>
      </c>
      <c r="H64" s="82" t="s">
        <v>409</v>
      </c>
      <c r="I64" s="80" t="s">
        <v>136</v>
      </c>
      <c r="J64" s="77">
        <v>0</v>
      </c>
      <c r="K64" s="64"/>
      <c r="L64" s="64"/>
      <c r="M64" s="64"/>
    </row>
    <row r="65" spans="4:14" s="54" customFormat="1" ht="24.75" customHeight="1">
      <c r="D65" s="55">
        <v>55</v>
      </c>
      <c r="E65" s="59" t="s">
        <v>75</v>
      </c>
      <c r="F65" s="59" t="s">
        <v>206</v>
      </c>
      <c r="G65" s="78" t="s">
        <v>357</v>
      </c>
      <c r="H65" s="79" t="s">
        <v>378</v>
      </c>
      <c r="I65" s="80" t="s">
        <v>136</v>
      </c>
      <c r="J65" s="77">
        <v>0</v>
      </c>
      <c r="K65" s="64"/>
      <c r="L65" s="64"/>
      <c r="M65" s="64"/>
    </row>
    <row r="66" spans="4:14" s="54" customFormat="1" ht="24.75" customHeight="1">
      <c r="D66" s="58">
        <v>56</v>
      </c>
      <c r="E66" s="59" t="s">
        <v>24</v>
      </c>
      <c r="F66" s="59" t="s">
        <v>25</v>
      </c>
      <c r="G66" s="78" t="s">
        <v>357</v>
      </c>
      <c r="H66" s="82" t="s">
        <v>485</v>
      </c>
      <c r="I66" s="80" t="s">
        <v>136</v>
      </c>
      <c r="J66" s="77">
        <v>0</v>
      </c>
      <c r="K66" s="64"/>
      <c r="L66" s="64"/>
      <c r="M66" s="64"/>
    </row>
    <row r="67" spans="4:14" s="54" customFormat="1" ht="24.75" customHeight="1">
      <c r="D67" s="58">
        <v>57</v>
      </c>
      <c r="E67" s="59" t="s">
        <v>76</v>
      </c>
      <c r="F67" s="59" t="s">
        <v>77</v>
      </c>
      <c r="G67" s="78" t="s">
        <v>1250</v>
      </c>
      <c r="H67" s="89">
        <v>45541</v>
      </c>
      <c r="I67" s="80" t="s">
        <v>136</v>
      </c>
      <c r="J67" s="77">
        <v>0</v>
      </c>
      <c r="K67" s="64"/>
      <c r="L67" s="64"/>
      <c r="M67" s="64"/>
    </row>
    <row r="68" spans="4:14" s="54" customFormat="1" ht="24.75" customHeight="1">
      <c r="D68" s="58">
        <v>58</v>
      </c>
      <c r="E68" s="59" t="s">
        <v>26</v>
      </c>
      <c r="F68" s="59" t="s">
        <v>27</v>
      </c>
      <c r="G68" s="78" t="s">
        <v>1249</v>
      </c>
      <c r="H68" s="89" t="s">
        <v>486</v>
      </c>
      <c r="I68" s="80" t="s">
        <v>136</v>
      </c>
      <c r="J68" s="77">
        <v>0</v>
      </c>
      <c r="K68" s="64"/>
      <c r="L68" s="64"/>
      <c r="M68" s="64"/>
    </row>
    <row r="69" spans="4:14" s="54" customFormat="1" ht="24.75" customHeight="1">
      <c r="D69" s="58">
        <v>59</v>
      </c>
      <c r="E69" s="59" t="s">
        <v>436</v>
      </c>
      <c r="F69" s="59" t="s">
        <v>279</v>
      </c>
      <c r="G69" s="78" t="s">
        <v>357</v>
      </c>
      <c r="H69" s="82" t="s">
        <v>435</v>
      </c>
      <c r="I69" s="80" t="s">
        <v>136</v>
      </c>
      <c r="J69" s="77">
        <v>0</v>
      </c>
      <c r="K69" s="64"/>
      <c r="L69" s="64"/>
      <c r="M69" s="64"/>
    </row>
    <row r="70" spans="4:14" s="54" customFormat="1" ht="24.75" customHeight="1">
      <c r="D70" s="58">
        <v>60</v>
      </c>
      <c r="E70" s="60" t="s">
        <v>205</v>
      </c>
      <c r="F70" s="60" t="s">
        <v>204</v>
      </c>
      <c r="G70" s="78" t="s">
        <v>357</v>
      </c>
      <c r="H70" s="82" t="s">
        <v>203</v>
      </c>
      <c r="I70" s="80" t="s">
        <v>136</v>
      </c>
      <c r="J70" s="77">
        <v>0</v>
      </c>
      <c r="K70" s="64"/>
      <c r="L70" s="64"/>
      <c r="M70" s="64"/>
    </row>
    <row r="71" spans="4:14" s="54" customFormat="1" ht="24.75" customHeight="1">
      <c r="D71" s="55">
        <v>61</v>
      </c>
      <c r="E71" s="60" t="s">
        <v>202</v>
      </c>
      <c r="F71" s="60" t="s">
        <v>201</v>
      </c>
      <c r="G71" s="78" t="s">
        <v>357</v>
      </c>
      <c r="H71" s="82" t="s">
        <v>487</v>
      </c>
      <c r="I71" s="80" t="s">
        <v>136</v>
      </c>
      <c r="J71" s="77">
        <v>0</v>
      </c>
      <c r="K71" s="66"/>
      <c r="L71" s="64"/>
      <c r="M71" s="64"/>
    </row>
    <row r="72" spans="4:14" s="54" customFormat="1" ht="24.75" customHeight="1">
      <c r="D72" s="58">
        <v>62</v>
      </c>
      <c r="E72" s="60" t="s">
        <v>200</v>
      </c>
      <c r="F72" s="60" t="s">
        <v>199</v>
      </c>
      <c r="G72" s="78" t="s">
        <v>357</v>
      </c>
      <c r="H72" s="89" t="s">
        <v>488</v>
      </c>
      <c r="I72" s="80" t="s">
        <v>136</v>
      </c>
      <c r="J72" s="77">
        <v>0</v>
      </c>
      <c r="K72" s="64"/>
      <c r="L72" s="64"/>
      <c r="M72" s="64"/>
    </row>
    <row r="73" spans="4:14" s="54" customFormat="1" ht="24.75" customHeight="1">
      <c r="D73" s="58">
        <v>63</v>
      </c>
      <c r="E73" s="60" t="s">
        <v>78</v>
      </c>
      <c r="F73" s="60" t="s">
        <v>79</v>
      </c>
      <c r="G73" s="78" t="s">
        <v>357</v>
      </c>
      <c r="H73" s="79" t="s">
        <v>489</v>
      </c>
      <c r="I73" s="91" t="s">
        <v>136</v>
      </c>
      <c r="J73" s="77">
        <v>0</v>
      </c>
      <c r="K73" s="64"/>
      <c r="L73" s="64"/>
      <c r="M73" s="64"/>
    </row>
    <row r="74" spans="4:14" s="54" customFormat="1" ht="24.75" customHeight="1">
      <c r="D74" s="58">
        <v>64</v>
      </c>
      <c r="E74" s="60" t="s">
        <v>80</v>
      </c>
      <c r="F74" s="60" t="s">
        <v>81</v>
      </c>
      <c r="G74" s="78" t="s">
        <v>357</v>
      </c>
      <c r="H74" s="79" t="s">
        <v>198</v>
      </c>
      <c r="I74" s="80" t="s">
        <v>136</v>
      </c>
      <c r="J74" s="77">
        <v>0</v>
      </c>
      <c r="K74" s="64"/>
      <c r="L74" s="64"/>
      <c r="M74" s="64"/>
    </row>
    <row r="75" spans="4:14" s="54" customFormat="1" ht="24.75" customHeight="1">
      <c r="D75" s="58">
        <v>65</v>
      </c>
      <c r="E75" s="59" t="s">
        <v>28</v>
      </c>
      <c r="F75" s="59" t="s">
        <v>29</v>
      </c>
      <c r="G75" s="78" t="s">
        <v>357</v>
      </c>
      <c r="H75" s="79" t="s">
        <v>197</v>
      </c>
      <c r="I75" s="91" t="s">
        <v>196</v>
      </c>
      <c r="J75" s="77">
        <v>0</v>
      </c>
      <c r="K75" s="64"/>
      <c r="L75" s="64"/>
      <c r="M75" s="64"/>
    </row>
    <row r="76" spans="4:14" s="54" customFormat="1" ht="24.75" customHeight="1">
      <c r="D76" s="58">
        <v>66</v>
      </c>
      <c r="E76" s="59" t="s">
        <v>510</v>
      </c>
      <c r="F76" s="59" t="s">
        <v>511</v>
      </c>
      <c r="G76" s="78" t="s">
        <v>388</v>
      </c>
      <c r="H76" s="79" t="s">
        <v>513</v>
      </c>
      <c r="I76" s="91" t="s">
        <v>136</v>
      </c>
      <c r="J76" s="77">
        <v>0</v>
      </c>
      <c r="K76" s="64"/>
      <c r="L76" s="64"/>
      <c r="M76" s="64"/>
    </row>
    <row r="77" spans="4:14" s="54" customFormat="1" ht="24.75" customHeight="1">
      <c r="D77" s="55">
        <v>67</v>
      </c>
      <c r="E77" s="59" t="s">
        <v>195</v>
      </c>
      <c r="F77" s="59" t="s">
        <v>194</v>
      </c>
      <c r="G77" s="78" t="s">
        <v>357</v>
      </c>
      <c r="H77" s="79" t="s">
        <v>379</v>
      </c>
      <c r="I77" s="80" t="s">
        <v>136</v>
      </c>
      <c r="J77" s="77">
        <v>0</v>
      </c>
      <c r="K77" s="64"/>
      <c r="L77" s="64"/>
      <c r="M77" s="64"/>
    </row>
    <row r="78" spans="4:14" s="54" customFormat="1" ht="24.75" customHeight="1">
      <c r="D78" s="58">
        <v>68</v>
      </c>
      <c r="E78" s="60" t="s">
        <v>193</v>
      </c>
      <c r="F78" s="60" t="s">
        <v>30</v>
      </c>
      <c r="G78" s="78" t="s">
        <v>357</v>
      </c>
      <c r="H78" s="79" t="s">
        <v>192</v>
      </c>
      <c r="I78" s="80" t="s">
        <v>136</v>
      </c>
      <c r="J78" s="77">
        <v>0</v>
      </c>
      <c r="K78" s="64"/>
      <c r="L78" s="64"/>
      <c r="M78" s="64"/>
    </row>
    <row r="79" spans="4:14" s="54" customFormat="1" ht="24.75" customHeight="1">
      <c r="D79" s="58">
        <v>69</v>
      </c>
      <c r="E79" s="60" t="s">
        <v>191</v>
      </c>
      <c r="F79" s="67" t="s">
        <v>190</v>
      </c>
      <c r="G79" s="78" t="s">
        <v>357</v>
      </c>
      <c r="H79" s="82" t="s">
        <v>189</v>
      </c>
      <c r="I79" s="80" t="s">
        <v>136</v>
      </c>
      <c r="J79" s="77">
        <v>0</v>
      </c>
      <c r="K79" s="64"/>
      <c r="L79" s="64"/>
      <c r="M79" s="64"/>
    </row>
    <row r="80" spans="4:14" s="54" customFormat="1" ht="24.75" customHeight="1">
      <c r="D80" s="58">
        <v>70</v>
      </c>
      <c r="E80" s="60" t="s">
        <v>188</v>
      </c>
      <c r="F80" s="60" t="s">
        <v>187</v>
      </c>
      <c r="G80" s="78" t="s">
        <v>357</v>
      </c>
      <c r="H80" s="79" t="s">
        <v>186</v>
      </c>
      <c r="I80" s="80" t="s">
        <v>136</v>
      </c>
      <c r="J80" s="77">
        <v>0</v>
      </c>
      <c r="K80" s="66"/>
      <c r="L80" s="64"/>
      <c r="M80" s="64"/>
      <c r="N80" s="64"/>
    </row>
    <row r="81" spans="4:13" s="54" customFormat="1" ht="24.75" customHeight="1">
      <c r="D81" s="58">
        <v>71</v>
      </c>
      <c r="E81" s="60" t="s">
        <v>185</v>
      </c>
      <c r="F81" s="60" t="s">
        <v>184</v>
      </c>
      <c r="G81" s="78" t="s">
        <v>380</v>
      </c>
      <c r="H81" s="79" t="s">
        <v>183</v>
      </c>
      <c r="I81" s="80" t="s">
        <v>136</v>
      </c>
      <c r="J81" s="77">
        <v>0</v>
      </c>
      <c r="K81" s="64"/>
      <c r="L81" s="64"/>
      <c r="M81" s="64"/>
    </row>
    <row r="82" spans="4:13" s="54" customFormat="1" ht="24.75" customHeight="1">
      <c r="D82" s="58">
        <v>72</v>
      </c>
      <c r="E82" s="60" t="s">
        <v>82</v>
      </c>
      <c r="F82" s="60" t="s">
        <v>83</v>
      </c>
      <c r="G82" s="78" t="s">
        <v>357</v>
      </c>
      <c r="H82" s="79" t="s">
        <v>381</v>
      </c>
      <c r="I82" s="80" t="s">
        <v>136</v>
      </c>
      <c r="J82" s="77">
        <v>0</v>
      </c>
      <c r="K82" s="64"/>
      <c r="L82" s="64"/>
      <c r="M82" s="64"/>
    </row>
    <row r="83" spans="4:13" s="54" customFormat="1" ht="24.75" customHeight="1">
      <c r="D83" s="55">
        <v>73</v>
      </c>
      <c r="E83" s="60" t="s">
        <v>182</v>
      </c>
      <c r="F83" s="67" t="s">
        <v>181</v>
      </c>
      <c r="G83" s="78" t="s">
        <v>357</v>
      </c>
      <c r="H83" s="82" t="s">
        <v>490</v>
      </c>
      <c r="I83" s="80" t="s">
        <v>136</v>
      </c>
      <c r="J83" s="77">
        <v>0</v>
      </c>
      <c r="K83" s="64"/>
      <c r="L83" s="64"/>
      <c r="M83" s="64"/>
    </row>
    <row r="84" spans="4:13" s="54" customFormat="1" ht="24.75" customHeight="1">
      <c r="D84" s="58">
        <v>74</v>
      </c>
      <c r="E84" s="60" t="s">
        <v>84</v>
      </c>
      <c r="F84" s="60" t="s">
        <v>85</v>
      </c>
      <c r="G84" s="78" t="s">
        <v>357</v>
      </c>
      <c r="H84" s="79" t="s">
        <v>491</v>
      </c>
      <c r="I84" s="80" t="s">
        <v>136</v>
      </c>
      <c r="J84" s="77">
        <v>0</v>
      </c>
      <c r="K84" s="64"/>
      <c r="L84" s="64"/>
      <c r="M84" s="64"/>
    </row>
    <row r="85" spans="4:13" s="54" customFormat="1" ht="24.75" customHeight="1">
      <c r="D85" s="58">
        <v>75</v>
      </c>
      <c r="E85" s="60" t="s">
        <v>115</v>
      </c>
      <c r="F85" s="60" t="s">
        <v>116</v>
      </c>
      <c r="G85" s="78" t="s">
        <v>357</v>
      </c>
      <c r="H85" s="79" t="s">
        <v>492</v>
      </c>
      <c r="I85" s="80" t="s">
        <v>136</v>
      </c>
      <c r="J85" s="77">
        <v>0</v>
      </c>
      <c r="K85" s="64"/>
      <c r="L85" s="64"/>
      <c r="M85" s="64"/>
    </row>
    <row r="86" spans="4:13" s="54" customFormat="1" ht="24.75" customHeight="1">
      <c r="D86" s="58">
        <v>76</v>
      </c>
      <c r="E86" s="60" t="s">
        <v>86</v>
      </c>
      <c r="F86" s="60" t="s">
        <v>30</v>
      </c>
      <c r="G86" s="78" t="s">
        <v>357</v>
      </c>
      <c r="H86" s="79" t="s">
        <v>180</v>
      </c>
      <c r="I86" s="80" t="s">
        <v>136</v>
      </c>
      <c r="J86" s="77">
        <v>0</v>
      </c>
      <c r="K86" s="64"/>
      <c r="L86" s="64"/>
      <c r="M86" s="64"/>
    </row>
    <row r="87" spans="4:13" s="54" customFormat="1" ht="24.75" customHeight="1">
      <c r="D87" s="58">
        <v>77</v>
      </c>
      <c r="E87" s="59" t="s">
        <v>179</v>
      </c>
      <c r="F87" s="59" t="s">
        <v>31</v>
      </c>
      <c r="G87" s="78" t="s">
        <v>357</v>
      </c>
      <c r="H87" s="79" t="s">
        <v>382</v>
      </c>
      <c r="I87" s="80" t="s">
        <v>136</v>
      </c>
      <c r="J87" s="77">
        <v>0</v>
      </c>
      <c r="K87" s="64"/>
      <c r="L87" s="64"/>
      <c r="M87" s="64"/>
    </row>
    <row r="88" spans="4:13" s="54" customFormat="1" ht="24.75" customHeight="1">
      <c r="D88" s="58">
        <v>78</v>
      </c>
      <c r="E88" s="60" t="s">
        <v>178</v>
      </c>
      <c r="F88" s="60" t="s">
        <v>177</v>
      </c>
      <c r="G88" s="78" t="s">
        <v>357</v>
      </c>
      <c r="H88" s="79" t="s">
        <v>176</v>
      </c>
      <c r="I88" s="80" t="s">
        <v>136</v>
      </c>
      <c r="J88" s="77">
        <v>0</v>
      </c>
      <c r="K88" s="64"/>
      <c r="L88" s="64"/>
      <c r="M88" s="64"/>
    </row>
    <row r="89" spans="4:13" s="54" customFormat="1" ht="24.75" customHeight="1">
      <c r="D89" s="55">
        <v>79</v>
      </c>
      <c r="E89" s="60" t="s">
        <v>175</v>
      </c>
      <c r="F89" s="60" t="s">
        <v>174</v>
      </c>
      <c r="G89" s="78" t="s">
        <v>357</v>
      </c>
      <c r="H89" s="79" t="s">
        <v>173</v>
      </c>
      <c r="I89" s="80" t="s">
        <v>136</v>
      </c>
      <c r="J89" s="77">
        <v>0</v>
      </c>
      <c r="K89" s="64"/>
      <c r="L89" s="64"/>
      <c r="M89" s="64"/>
    </row>
    <row r="90" spans="4:13" s="54" customFormat="1" ht="24.75" customHeight="1">
      <c r="D90" s="58">
        <v>80</v>
      </c>
      <c r="E90" s="60" t="s">
        <v>32</v>
      </c>
      <c r="F90" s="60" t="s">
        <v>33</v>
      </c>
      <c r="G90" s="78" t="s">
        <v>357</v>
      </c>
      <c r="H90" s="79" t="s">
        <v>493</v>
      </c>
      <c r="I90" s="80" t="s">
        <v>136</v>
      </c>
      <c r="J90" s="77">
        <v>0</v>
      </c>
      <c r="K90" s="64"/>
      <c r="L90" s="64"/>
      <c r="M90" s="64"/>
    </row>
    <row r="91" spans="4:13" s="54" customFormat="1" ht="24.75" customHeight="1">
      <c r="D91" s="58">
        <v>81</v>
      </c>
      <c r="E91" s="59" t="s">
        <v>172</v>
      </c>
      <c r="F91" s="59" t="s">
        <v>141</v>
      </c>
      <c r="G91" s="78" t="s">
        <v>357</v>
      </c>
      <c r="H91" s="79" t="s">
        <v>137</v>
      </c>
      <c r="I91" s="80" t="s">
        <v>136</v>
      </c>
      <c r="J91" s="77">
        <v>0</v>
      </c>
      <c r="K91" s="64"/>
      <c r="L91" s="64"/>
      <c r="M91" s="64"/>
    </row>
    <row r="92" spans="4:13" s="54" customFormat="1" ht="24.75" customHeight="1">
      <c r="D92" s="58">
        <v>82</v>
      </c>
      <c r="E92" s="60" t="s">
        <v>171</v>
      </c>
      <c r="F92" s="60" t="s">
        <v>170</v>
      </c>
      <c r="G92" s="61" t="s">
        <v>357</v>
      </c>
      <c r="H92" s="62" t="s">
        <v>494</v>
      </c>
      <c r="I92" s="67" t="s">
        <v>136</v>
      </c>
      <c r="J92" s="196">
        <v>0</v>
      </c>
      <c r="K92" s="64"/>
      <c r="L92" s="64"/>
      <c r="M92" s="64"/>
    </row>
    <row r="93" spans="4:13" s="54" customFormat="1" ht="24.75" customHeight="1">
      <c r="D93" s="58">
        <v>83</v>
      </c>
      <c r="E93" s="59" t="s">
        <v>169</v>
      </c>
      <c r="F93" s="59" t="s">
        <v>168</v>
      </c>
      <c r="G93" s="78">
        <v>0</v>
      </c>
      <c r="H93" s="79" t="s">
        <v>167</v>
      </c>
      <c r="I93" s="91" t="s">
        <v>136</v>
      </c>
      <c r="J93" s="77">
        <v>0</v>
      </c>
      <c r="K93" s="64"/>
      <c r="L93" s="64"/>
      <c r="M93" s="64"/>
    </row>
    <row r="94" spans="4:13" s="54" customFormat="1" ht="24.75" customHeight="1">
      <c r="D94" s="58">
        <v>84</v>
      </c>
      <c r="E94" s="60" t="s">
        <v>87</v>
      </c>
      <c r="F94" s="60" t="s">
        <v>88</v>
      </c>
      <c r="G94" s="78" t="s">
        <v>357</v>
      </c>
      <c r="H94" s="89" t="s">
        <v>503</v>
      </c>
      <c r="I94" s="80" t="s">
        <v>136</v>
      </c>
      <c r="J94" s="77">
        <v>0</v>
      </c>
      <c r="K94" s="64"/>
      <c r="L94" s="64"/>
      <c r="M94" s="64"/>
    </row>
    <row r="95" spans="4:13" s="54" customFormat="1" ht="24.75" customHeight="1">
      <c r="D95" s="55">
        <v>85</v>
      </c>
      <c r="E95" s="59" t="s">
        <v>89</v>
      </c>
      <c r="F95" s="59" t="s">
        <v>90</v>
      </c>
      <c r="G95" s="78" t="s">
        <v>466</v>
      </c>
      <c r="H95" s="79" t="s">
        <v>166</v>
      </c>
      <c r="I95" s="80" t="s">
        <v>136</v>
      </c>
      <c r="J95" s="77">
        <v>0</v>
      </c>
      <c r="K95" s="64"/>
      <c r="L95" s="64"/>
      <c r="M95" s="64"/>
    </row>
    <row r="96" spans="4:13" s="54" customFormat="1" ht="24.75" customHeight="1">
      <c r="D96" s="58">
        <v>86</v>
      </c>
      <c r="E96" s="59" t="s">
        <v>34</v>
      </c>
      <c r="F96" s="59" t="s">
        <v>35</v>
      </c>
      <c r="G96" s="78" t="s">
        <v>380</v>
      </c>
      <c r="H96" s="89" t="s">
        <v>504</v>
      </c>
      <c r="I96" s="80" t="s">
        <v>136</v>
      </c>
      <c r="J96" s="77">
        <v>0</v>
      </c>
      <c r="K96" s="64"/>
      <c r="L96" s="64"/>
      <c r="M96" s="64"/>
    </row>
    <row r="97" spans="4:14" s="54" customFormat="1" ht="24.75" customHeight="1">
      <c r="D97" s="58">
        <v>87</v>
      </c>
      <c r="E97" s="59" t="s">
        <v>91</v>
      </c>
      <c r="F97" s="59" t="s">
        <v>92</v>
      </c>
      <c r="G97" s="78" t="s">
        <v>380</v>
      </c>
      <c r="H97" s="79" t="s">
        <v>383</v>
      </c>
      <c r="I97" s="80" t="s">
        <v>136</v>
      </c>
      <c r="J97" s="77">
        <v>0</v>
      </c>
      <c r="K97" s="64"/>
      <c r="L97" s="64"/>
      <c r="M97" s="64"/>
    </row>
    <row r="98" spans="4:14" s="54" customFormat="1" ht="24.75" customHeight="1">
      <c r="D98" s="58">
        <v>88</v>
      </c>
      <c r="E98" s="59" t="s">
        <v>399</v>
      </c>
      <c r="F98" s="59" t="s">
        <v>165</v>
      </c>
      <c r="G98" s="78" t="s">
        <v>380</v>
      </c>
      <c r="H98" s="79" t="s">
        <v>400</v>
      </c>
      <c r="I98" s="80" t="s">
        <v>136</v>
      </c>
      <c r="J98" s="77">
        <v>0</v>
      </c>
      <c r="K98" s="64"/>
      <c r="L98" s="64"/>
      <c r="M98" s="64"/>
    </row>
    <row r="99" spans="4:14" s="54" customFormat="1" ht="24.75" customHeight="1">
      <c r="D99" s="58">
        <v>89</v>
      </c>
      <c r="E99" s="60" t="s">
        <v>93</v>
      </c>
      <c r="F99" s="60" t="s">
        <v>94</v>
      </c>
      <c r="G99" s="78" t="s">
        <v>380</v>
      </c>
      <c r="H99" s="79" t="s">
        <v>384</v>
      </c>
      <c r="I99" s="80" t="s">
        <v>136</v>
      </c>
      <c r="J99" s="77">
        <v>0</v>
      </c>
      <c r="K99" s="64"/>
      <c r="L99" s="64"/>
      <c r="M99" s="64"/>
    </row>
    <row r="100" spans="4:14" s="54" customFormat="1" ht="24.75" customHeight="1">
      <c r="D100" s="58">
        <v>90</v>
      </c>
      <c r="E100" s="60" t="s">
        <v>401</v>
      </c>
      <c r="F100" s="60" t="s">
        <v>95</v>
      </c>
      <c r="G100" s="78" t="s">
        <v>380</v>
      </c>
      <c r="H100" s="79" t="s">
        <v>385</v>
      </c>
      <c r="I100" s="80" t="s">
        <v>136</v>
      </c>
      <c r="J100" s="77">
        <v>0</v>
      </c>
      <c r="K100" s="64"/>
      <c r="L100" s="64"/>
      <c r="M100" s="64"/>
    </row>
    <row r="101" spans="4:14" s="54" customFormat="1" ht="24.75" customHeight="1">
      <c r="D101" s="55">
        <v>91</v>
      </c>
      <c r="E101" s="60" t="s">
        <v>164</v>
      </c>
      <c r="F101" s="60" t="s">
        <v>163</v>
      </c>
      <c r="G101" s="78" t="s">
        <v>380</v>
      </c>
      <c r="H101" s="89" t="s">
        <v>505</v>
      </c>
      <c r="I101" s="80" t="s">
        <v>136</v>
      </c>
      <c r="J101" s="77">
        <v>0</v>
      </c>
      <c r="K101" s="64"/>
      <c r="L101" s="64"/>
      <c r="M101" s="64"/>
    </row>
    <row r="102" spans="4:14" s="54" customFormat="1" ht="24.75" customHeight="1">
      <c r="D102" s="58">
        <v>92</v>
      </c>
      <c r="E102" s="60" t="s">
        <v>162</v>
      </c>
      <c r="F102" s="60" t="s">
        <v>161</v>
      </c>
      <c r="G102" s="78" t="s">
        <v>380</v>
      </c>
      <c r="H102" s="79" t="s">
        <v>386</v>
      </c>
      <c r="I102" s="80" t="s">
        <v>136</v>
      </c>
      <c r="J102" s="77">
        <v>0</v>
      </c>
      <c r="K102" s="64"/>
      <c r="L102" s="64"/>
      <c r="M102" s="64"/>
    </row>
    <row r="103" spans="4:14" s="54" customFormat="1" ht="24.75" customHeight="1">
      <c r="D103" s="58">
        <v>93</v>
      </c>
      <c r="E103" s="60" t="s">
        <v>160</v>
      </c>
      <c r="F103" s="60" t="s">
        <v>159</v>
      </c>
      <c r="G103" s="78" t="s">
        <v>357</v>
      </c>
      <c r="H103" s="89" t="s">
        <v>387</v>
      </c>
      <c r="I103" s="80" t="s">
        <v>136</v>
      </c>
      <c r="J103" s="77">
        <v>0</v>
      </c>
      <c r="K103" s="64"/>
      <c r="L103" s="64"/>
      <c r="M103" s="64"/>
    </row>
    <row r="104" spans="4:14" s="54" customFormat="1" ht="24.75" customHeight="1">
      <c r="D104" s="58">
        <v>94</v>
      </c>
      <c r="E104" s="60" t="s">
        <v>158</v>
      </c>
      <c r="F104" s="60" t="s">
        <v>157</v>
      </c>
      <c r="G104" s="78" t="s">
        <v>388</v>
      </c>
      <c r="H104" s="89" t="s">
        <v>156</v>
      </c>
      <c r="I104" s="80" t="s">
        <v>136</v>
      </c>
      <c r="J104" s="77">
        <v>0</v>
      </c>
      <c r="K104" s="64"/>
      <c r="L104" s="64"/>
      <c r="M104" s="64"/>
    </row>
    <row r="105" spans="4:14" s="54" customFormat="1" ht="24.75" customHeight="1">
      <c r="D105" s="58">
        <v>95</v>
      </c>
      <c r="E105" s="60" t="s">
        <v>36</v>
      </c>
      <c r="F105" s="60" t="s">
        <v>37</v>
      </c>
      <c r="G105" s="78" t="s">
        <v>357</v>
      </c>
      <c r="H105" s="79" t="s">
        <v>408</v>
      </c>
      <c r="I105" s="80" t="s">
        <v>136</v>
      </c>
      <c r="J105" s="77">
        <v>0</v>
      </c>
      <c r="K105" s="64"/>
      <c r="L105" s="64"/>
      <c r="M105" s="64"/>
    </row>
    <row r="106" spans="4:14" s="54" customFormat="1" ht="24.75" customHeight="1">
      <c r="D106" s="58">
        <v>96</v>
      </c>
      <c r="E106" s="60" t="s">
        <v>155</v>
      </c>
      <c r="F106" s="60" t="s">
        <v>96</v>
      </c>
      <c r="G106" s="78" t="s">
        <v>357</v>
      </c>
      <c r="H106" s="79" t="s">
        <v>495</v>
      </c>
      <c r="I106" s="80" t="s">
        <v>136</v>
      </c>
      <c r="J106" s="77">
        <v>0</v>
      </c>
      <c r="K106" s="64"/>
      <c r="L106" s="64"/>
      <c r="M106" s="64"/>
    </row>
    <row r="107" spans="4:14" s="54" customFormat="1" ht="24.75" customHeight="1">
      <c r="D107" s="55">
        <v>97</v>
      </c>
      <c r="E107" s="60" t="s">
        <v>154</v>
      </c>
      <c r="F107" s="60" t="s">
        <v>96</v>
      </c>
      <c r="G107" s="78">
        <v>0</v>
      </c>
      <c r="H107" s="79"/>
      <c r="I107" s="80" t="s">
        <v>135</v>
      </c>
      <c r="J107" s="77">
        <v>50</v>
      </c>
      <c r="K107" s="64"/>
      <c r="L107" s="64"/>
      <c r="M107" s="64"/>
    </row>
    <row r="108" spans="4:14" s="54" customFormat="1" ht="24.75" customHeight="1">
      <c r="D108" s="58">
        <v>98</v>
      </c>
      <c r="E108" s="60" t="s">
        <v>97</v>
      </c>
      <c r="F108" s="60" t="s">
        <v>98</v>
      </c>
      <c r="G108" s="78" t="s">
        <v>357</v>
      </c>
      <c r="H108" s="89" t="s">
        <v>496</v>
      </c>
      <c r="I108" s="80" t="s">
        <v>136</v>
      </c>
      <c r="J108" s="77">
        <v>0</v>
      </c>
      <c r="K108" s="64"/>
      <c r="L108" s="64"/>
      <c r="M108" s="64"/>
    </row>
    <row r="109" spans="4:14" s="54" customFormat="1" ht="24.75" customHeight="1">
      <c r="D109" s="58">
        <v>99</v>
      </c>
      <c r="E109" s="60" t="s">
        <v>153</v>
      </c>
      <c r="F109" s="60" t="s">
        <v>152</v>
      </c>
      <c r="G109" s="78" t="s">
        <v>357</v>
      </c>
      <c r="H109" s="79" t="s">
        <v>497</v>
      </c>
      <c r="I109" s="80" t="s">
        <v>136</v>
      </c>
      <c r="J109" s="77">
        <v>0</v>
      </c>
      <c r="K109" s="66"/>
      <c r="L109" s="64"/>
      <c r="M109" s="64"/>
      <c r="N109" s="64"/>
    </row>
    <row r="110" spans="4:14" s="54" customFormat="1" ht="24.75" customHeight="1">
      <c r="D110" s="58">
        <v>100</v>
      </c>
      <c r="E110" s="60" t="s">
        <v>99</v>
      </c>
      <c r="F110" s="60" t="s">
        <v>100</v>
      </c>
      <c r="G110" s="78" t="s">
        <v>357</v>
      </c>
      <c r="H110" s="79" t="s">
        <v>389</v>
      </c>
      <c r="I110" s="80" t="s">
        <v>136</v>
      </c>
      <c r="J110" s="77">
        <v>0</v>
      </c>
      <c r="K110" s="64"/>
      <c r="L110" s="64"/>
      <c r="M110" s="64"/>
    </row>
    <row r="111" spans="4:14" s="54" customFormat="1" ht="24.75" customHeight="1">
      <c r="D111" s="58">
        <v>101</v>
      </c>
      <c r="E111" s="60" t="s">
        <v>99</v>
      </c>
      <c r="F111" s="60" t="s">
        <v>151</v>
      </c>
      <c r="G111" s="78" t="s">
        <v>380</v>
      </c>
      <c r="H111" s="79" t="s">
        <v>390</v>
      </c>
      <c r="I111" s="80" t="s">
        <v>136</v>
      </c>
      <c r="J111" s="77">
        <v>0</v>
      </c>
      <c r="K111" s="64"/>
      <c r="L111" s="64"/>
      <c r="M111" s="64"/>
    </row>
    <row r="112" spans="4:14" s="54" customFormat="1" ht="24.75" customHeight="1">
      <c r="D112" s="58">
        <v>102</v>
      </c>
      <c r="E112" s="60" t="s">
        <v>101</v>
      </c>
      <c r="F112" s="60" t="s">
        <v>102</v>
      </c>
      <c r="G112" s="78" t="s">
        <v>357</v>
      </c>
      <c r="H112" s="89" t="s">
        <v>498</v>
      </c>
      <c r="I112" s="80" t="s">
        <v>136</v>
      </c>
      <c r="J112" s="77">
        <v>0</v>
      </c>
      <c r="K112" s="64"/>
      <c r="L112" s="64"/>
      <c r="M112" s="64"/>
    </row>
    <row r="113" spans="4:13" s="54" customFormat="1" ht="24.75" customHeight="1">
      <c r="D113" s="55">
        <v>103</v>
      </c>
      <c r="E113" s="60" t="s">
        <v>103</v>
      </c>
      <c r="F113" s="60" t="s">
        <v>104</v>
      </c>
      <c r="G113" s="78" t="s">
        <v>357</v>
      </c>
      <c r="H113" s="89" t="s">
        <v>499</v>
      </c>
      <c r="I113" s="80" t="s">
        <v>136</v>
      </c>
      <c r="J113" s="77">
        <v>0</v>
      </c>
      <c r="K113" s="64"/>
      <c r="L113" s="64"/>
      <c r="M113" s="64"/>
    </row>
    <row r="114" spans="4:13" s="54" customFormat="1" ht="24.75" customHeight="1">
      <c r="D114" s="58">
        <v>104</v>
      </c>
      <c r="E114" s="60" t="s">
        <v>105</v>
      </c>
      <c r="F114" s="60" t="s">
        <v>106</v>
      </c>
      <c r="G114" s="78" t="s">
        <v>357</v>
      </c>
      <c r="H114" s="79" t="s">
        <v>150</v>
      </c>
      <c r="I114" s="80" t="s">
        <v>136</v>
      </c>
      <c r="J114" s="77">
        <v>0</v>
      </c>
      <c r="K114" s="64"/>
      <c r="L114" s="64"/>
      <c r="M114" s="64"/>
    </row>
    <row r="115" spans="4:13" s="54" customFormat="1" ht="24.75" customHeight="1">
      <c r="D115" s="58">
        <v>105</v>
      </c>
      <c r="E115" s="60" t="s">
        <v>107</v>
      </c>
      <c r="F115" s="60" t="s">
        <v>108</v>
      </c>
      <c r="G115" s="78" t="s">
        <v>357</v>
      </c>
      <c r="H115" s="79" t="s">
        <v>149</v>
      </c>
      <c r="I115" s="80" t="s">
        <v>136</v>
      </c>
      <c r="J115" s="77">
        <v>0</v>
      </c>
      <c r="K115" s="57"/>
      <c r="L115" s="57"/>
      <c r="M115" s="57"/>
    </row>
    <row r="116" spans="4:13" s="54" customFormat="1" ht="24.75" customHeight="1">
      <c r="D116" s="58">
        <v>106</v>
      </c>
      <c r="E116" s="60" t="s">
        <v>109</v>
      </c>
      <c r="F116" s="67" t="s">
        <v>110</v>
      </c>
      <c r="G116" s="78" t="s">
        <v>357</v>
      </c>
      <c r="H116" s="89" t="s">
        <v>287</v>
      </c>
      <c r="I116" s="80" t="s">
        <v>136</v>
      </c>
      <c r="J116" s="77">
        <v>0</v>
      </c>
      <c r="K116" s="57"/>
      <c r="L116" s="57"/>
      <c r="M116" s="57"/>
    </row>
    <row r="117" spans="4:13" s="54" customFormat="1" ht="24.75" customHeight="1">
      <c r="D117" s="58">
        <v>107</v>
      </c>
      <c r="E117" s="60" t="s">
        <v>148</v>
      </c>
      <c r="F117" s="60" t="s">
        <v>38</v>
      </c>
      <c r="G117" s="78" t="s">
        <v>357</v>
      </c>
      <c r="H117" s="79" t="s">
        <v>147</v>
      </c>
      <c r="I117" s="80" t="s">
        <v>135</v>
      </c>
      <c r="J117" s="77">
        <v>150</v>
      </c>
      <c r="K117" s="53"/>
      <c r="L117" s="53"/>
      <c r="M117" s="53"/>
    </row>
    <row r="118" spans="4:13" s="54" customFormat="1" ht="24.75" customHeight="1">
      <c r="D118" s="58">
        <v>108</v>
      </c>
      <c r="E118" s="60" t="s">
        <v>111</v>
      </c>
      <c r="F118" s="60" t="s">
        <v>20</v>
      </c>
      <c r="G118" s="78" t="s">
        <v>357</v>
      </c>
      <c r="H118" s="79" t="s">
        <v>500</v>
      </c>
      <c r="I118" s="80" t="s">
        <v>136</v>
      </c>
      <c r="J118" s="77">
        <v>0</v>
      </c>
      <c r="K118" s="57"/>
      <c r="L118" s="57"/>
      <c r="M118" s="57"/>
    </row>
    <row r="119" spans="4:13" s="54" customFormat="1" ht="24.75" customHeight="1">
      <c r="D119" s="55">
        <v>109</v>
      </c>
      <c r="E119" s="60" t="s">
        <v>146</v>
      </c>
      <c r="F119" s="60" t="s">
        <v>145</v>
      </c>
      <c r="G119" s="78" t="s">
        <v>357</v>
      </c>
      <c r="H119" s="79" t="s">
        <v>144</v>
      </c>
      <c r="I119" s="80" t="s">
        <v>136</v>
      </c>
      <c r="J119" s="77">
        <v>0</v>
      </c>
      <c r="K119" s="64"/>
      <c r="L119" s="64"/>
      <c r="M119" s="64"/>
    </row>
    <row r="120" spans="4:13" s="54" customFormat="1" ht="24.75" customHeight="1">
      <c r="D120" s="58">
        <v>110</v>
      </c>
      <c r="E120" s="60" t="s">
        <v>112</v>
      </c>
      <c r="F120" s="60" t="s">
        <v>113</v>
      </c>
      <c r="G120" s="78" t="s">
        <v>357</v>
      </c>
      <c r="H120" s="79" t="s">
        <v>391</v>
      </c>
      <c r="I120" s="80" t="s">
        <v>136</v>
      </c>
      <c r="J120" s="77">
        <v>0</v>
      </c>
      <c r="K120" s="53"/>
      <c r="L120" s="53"/>
      <c r="M120" s="53"/>
    </row>
    <row r="121" spans="4:13" s="54" customFormat="1" ht="24.75" customHeight="1">
      <c r="D121" s="58">
        <v>111</v>
      </c>
      <c r="E121" s="60" t="s">
        <v>143</v>
      </c>
      <c r="F121" s="60" t="s">
        <v>142</v>
      </c>
      <c r="G121" s="78" t="s">
        <v>380</v>
      </c>
      <c r="H121" s="79" t="s">
        <v>391</v>
      </c>
      <c r="I121" s="80" t="s">
        <v>136</v>
      </c>
      <c r="J121" s="77">
        <v>0</v>
      </c>
      <c r="K121" s="64"/>
      <c r="L121" s="64"/>
      <c r="M121" s="64"/>
    </row>
    <row r="122" spans="4:13" s="54" customFormat="1" ht="24.75" customHeight="1">
      <c r="D122" s="58">
        <v>112</v>
      </c>
      <c r="E122" s="59" t="s">
        <v>405</v>
      </c>
      <c r="F122" s="59" t="s">
        <v>141</v>
      </c>
      <c r="G122" s="78" t="s">
        <v>357</v>
      </c>
      <c r="H122" s="79" t="s">
        <v>356</v>
      </c>
      <c r="I122" s="80" t="s">
        <v>136</v>
      </c>
      <c r="J122" s="77">
        <v>0</v>
      </c>
      <c r="K122" s="64"/>
      <c r="L122" s="64"/>
      <c r="M122" s="64"/>
    </row>
    <row r="123" spans="4:13" s="54" customFormat="1" ht="24.75" customHeight="1">
      <c r="D123" s="58">
        <v>113</v>
      </c>
      <c r="E123" s="59" t="s">
        <v>140</v>
      </c>
      <c r="F123" s="59" t="s">
        <v>139</v>
      </c>
      <c r="G123" s="78" t="s">
        <v>357</v>
      </c>
      <c r="H123" s="79" t="s">
        <v>1</v>
      </c>
      <c r="I123" s="80" t="s">
        <v>136</v>
      </c>
      <c r="J123" s="77">
        <v>0</v>
      </c>
      <c r="K123" s="64"/>
      <c r="L123" s="64"/>
      <c r="M123" s="64"/>
    </row>
    <row r="124" spans="4:13" s="54" customFormat="1" ht="24.75" customHeight="1">
      <c r="D124" s="58">
        <v>114</v>
      </c>
      <c r="E124" s="59" t="s">
        <v>39</v>
      </c>
      <c r="F124" s="59" t="s">
        <v>40</v>
      </c>
      <c r="G124" s="78" t="s">
        <v>357</v>
      </c>
      <c r="H124" s="79" t="s">
        <v>501</v>
      </c>
      <c r="I124" s="80" t="s">
        <v>136</v>
      </c>
      <c r="J124" s="77">
        <v>0</v>
      </c>
      <c r="K124" s="64"/>
      <c r="L124" s="64"/>
      <c r="M124" s="64"/>
    </row>
    <row r="125" spans="4:13" s="54" customFormat="1" ht="24.75" customHeight="1">
      <c r="D125" s="55">
        <v>115</v>
      </c>
      <c r="E125" s="70" t="s">
        <v>138</v>
      </c>
      <c r="F125" s="70" t="s">
        <v>113</v>
      </c>
      <c r="G125" s="78" t="s">
        <v>467</v>
      </c>
      <c r="H125" s="79" t="s">
        <v>392</v>
      </c>
      <c r="I125" s="80" t="s">
        <v>136</v>
      </c>
      <c r="J125" s="77">
        <v>0</v>
      </c>
      <c r="K125" s="64"/>
      <c r="L125" s="64"/>
      <c r="M125" s="64"/>
    </row>
    <row r="126" spans="4:13" s="54" customFormat="1" ht="24.75" customHeight="1">
      <c r="D126" s="223">
        <v>116</v>
      </c>
      <c r="E126" s="229" t="s">
        <v>551</v>
      </c>
      <c r="F126" s="229" t="s">
        <v>552</v>
      </c>
      <c r="G126" s="225">
        <v>0</v>
      </c>
      <c r="H126" s="224"/>
      <c r="I126" s="226" t="s">
        <v>135</v>
      </c>
      <c r="J126" s="227">
        <v>140</v>
      </c>
      <c r="K126" s="228" t="s">
        <v>662</v>
      </c>
      <c r="L126" s="64"/>
      <c r="M126" s="64"/>
    </row>
    <row r="127" spans="4:13" s="54" customFormat="1" ht="24.75" customHeight="1">
      <c r="D127" s="58">
        <v>117</v>
      </c>
      <c r="E127" s="70" t="s">
        <v>41</v>
      </c>
      <c r="F127" s="70" t="s">
        <v>114</v>
      </c>
      <c r="G127" s="78" t="s">
        <v>1249</v>
      </c>
      <c r="H127" s="79" t="s">
        <v>502</v>
      </c>
      <c r="I127" s="80" t="s">
        <v>136</v>
      </c>
      <c r="J127" s="77">
        <v>0</v>
      </c>
      <c r="K127" s="64"/>
      <c r="L127" s="64"/>
      <c r="M127" s="64"/>
    </row>
    <row r="128" spans="4:13" s="54" customFormat="1" ht="24.75" customHeight="1">
      <c r="D128" s="55">
        <v>118</v>
      </c>
      <c r="E128" s="71" t="s">
        <v>42</v>
      </c>
      <c r="F128" s="71" t="s">
        <v>43</v>
      </c>
      <c r="G128" s="78" t="s">
        <v>357</v>
      </c>
      <c r="H128" s="193" t="s">
        <v>137</v>
      </c>
      <c r="I128" s="80" t="s">
        <v>136</v>
      </c>
      <c r="J128" s="77">
        <v>0</v>
      </c>
      <c r="K128" s="64"/>
      <c r="L128" s="64"/>
      <c r="M128" s="64"/>
    </row>
    <row r="129" spans="4:13" s="54" customFormat="1" ht="24.75" customHeight="1">
      <c r="D129" s="58">
        <v>119</v>
      </c>
      <c r="E129" s="71" t="s">
        <v>44</v>
      </c>
      <c r="F129" s="71" t="s">
        <v>45</v>
      </c>
      <c r="G129" s="192" t="s">
        <v>357</v>
      </c>
      <c r="H129" s="194" t="s">
        <v>663</v>
      </c>
      <c r="I129" s="87" t="s">
        <v>136</v>
      </c>
      <c r="J129" s="93">
        <v>0</v>
      </c>
      <c r="K129" s="64"/>
      <c r="L129" s="64"/>
      <c r="M129" s="64"/>
    </row>
    <row r="130" spans="4:13" s="54" customFormat="1" ht="24.75" customHeight="1">
      <c r="D130" s="72"/>
      <c r="E130" s="469" t="s">
        <v>468</v>
      </c>
      <c r="F130" s="469"/>
      <c r="G130" s="92">
        <f>SUM(G11:G129)</f>
        <v>70</v>
      </c>
      <c r="H130" s="27"/>
      <c r="I130" s="64"/>
      <c r="J130" s="94">
        <f>SUM(J11:J129)</f>
        <v>390</v>
      </c>
      <c r="K130" s="95" t="s">
        <v>13</v>
      </c>
    </row>
    <row r="131" spans="4:13">
      <c r="D131" s="26"/>
      <c r="E131" s="26"/>
      <c r="F131" s="26"/>
      <c r="G131" s="28"/>
      <c r="H131" s="27"/>
      <c r="I131" s="26"/>
      <c r="J131" s="26"/>
      <c r="K131" s="26"/>
    </row>
    <row r="132" spans="4:13">
      <c r="D132" s="26"/>
      <c r="E132" s="26"/>
      <c r="F132" s="26"/>
      <c r="G132" s="28"/>
      <c r="H132" s="27"/>
      <c r="I132" s="26"/>
      <c r="J132" s="26"/>
      <c r="K132" s="26"/>
    </row>
    <row r="133" spans="4:13">
      <c r="E133" s="23" t="s">
        <v>134</v>
      </c>
    </row>
    <row r="134" spans="4:13">
      <c r="E134" s="25" t="s">
        <v>133</v>
      </c>
      <c r="F134" s="24"/>
    </row>
    <row r="135" spans="4:13">
      <c r="E135" s="25" t="s">
        <v>132</v>
      </c>
      <c r="F135" s="24"/>
    </row>
    <row r="136" spans="4:13">
      <c r="E136" s="25" t="s">
        <v>131</v>
      </c>
      <c r="F136" s="24"/>
    </row>
    <row r="138" spans="4:13">
      <c r="E138" s="195" t="s">
        <v>1646</v>
      </c>
    </row>
  </sheetData>
  <mergeCells count="6">
    <mergeCell ref="E130:F130"/>
    <mergeCell ref="J9:J10"/>
    <mergeCell ref="D9:D10"/>
    <mergeCell ref="G9:G10"/>
    <mergeCell ref="H9:H10"/>
    <mergeCell ref="I9:I10"/>
  </mergeCells>
  <pageMargins left="0.7" right="0.7" top="0.75" bottom="0.75" header="0.3" footer="0.3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D9:N147"/>
  <sheetViews>
    <sheetView topLeftCell="A91" zoomScale="90" zoomScaleNormal="90" workbookViewId="0">
      <selection activeCell="E12" sqref="E12"/>
    </sheetView>
  </sheetViews>
  <sheetFormatPr baseColWidth="10" defaultRowHeight="12.75"/>
  <cols>
    <col min="1" max="3" width="11.42578125" style="18"/>
    <col min="4" max="4" width="4.85546875" style="18" customWidth="1"/>
    <col min="5" max="5" width="43.85546875" style="18" customWidth="1"/>
    <col min="6" max="6" width="26.7109375" style="18" customWidth="1"/>
    <col min="7" max="7" width="17.7109375" style="18" bestFit="1" customWidth="1"/>
    <col min="8" max="8" width="39.140625" style="18" customWidth="1"/>
    <col min="9" max="9" width="11.28515625" style="18" bestFit="1" customWidth="1"/>
    <col min="10" max="10" width="14" style="18" bestFit="1" customWidth="1"/>
    <col min="11" max="11" width="28.85546875" style="18" bestFit="1" customWidth="1"/>
    <col min="12" max="16384" width="11.42578125" style="18"/>
  </cols>
  <sheetData>
    <row r="9" spans="4:13" s="54" customFormat="1" ht="24.75" customHeight="1">
      <c r="D9" s="471" t="s">
        <v>286</v>
      </c>
      <c r="E9" s="73" t="s">
        <v>285</v>
      </c>
      <c r="F9" s="73" t="s">
        <v>284</v>
      </c>
      <c r="G9" s="472" t="s">
        <v>1642</v>
      </c>
      <c r="H9" s="472" t="s">
        <v>283</v>
      </c>
      <c r="I9" s="473" t="s">
        <v>282</v>
      </c>
      <c r="J9" s="470" t="s">
        <v>281</v>
      </c>
      <c r="K9" s="53"/>
      <c r="L9" s="53"/>
    </row>
    <row r="10" spans="4:13" s="54" customFormat="1" ht="24.75" customHeight="1">
      <c r="D10" s="471"/>
      <c r="E10" s="244" t="s">
        <v>46</v>
      </c>
      <c r="F10" s="244" t="s">
        <v>47</v>
      </c>
      <c r="G10" s="472"/>
      <c r="H10" s="472"/>
      <c r="I10" s="473"/>
      <c r="J10" s="470"/>
      <c r="K10" s="53"/>
      <c r="L10" s="53"/>
      <c r="M10" s="53"/>
    </row>
    <row r="11" spans="4:13" s="54" customFormat="1" ht="24.75" customHeight="1">
      <c r="D11" s="252">
        <v>1</v>
      </c>
      <c r="E11" s="288" t="s">
        <v>54</v>
      </c>
      <c r="F11" s="288" t="s">
        <v>55</v>
      </c>
      <c r="G11" s="69">
        <v>0</v>
      </c>
      <c r="H11" s="288"/>
      <c r="I11" s="289" t="s">
        <v>135</v>
      </c>
      <c r="J11" s="196">
        <v>70</v>
      </c>
      <c r="K11" s="57"/>
      <c r="L11" s="57"/>
      <c r="M11" s="57"/>
    </row>
    <row r="12" spans="4:13" s="54" customFormat="1" ht="24.75" customHeight="1">
      <c r="D12" s="252">
        <v>2</v>
      </c>
      <c r="E12" s="288" t="s">
        <v>813</v>
      </c>
      <c r="F12" s="288" t="s">
        <v>814</v>
      </c>
      <c r="G12" s="69">
        <v>50</v>
      </c>
      <c r="H12" s="288" t="s">
        <v>812</v>
      </c>
      <c r="I12" s="289" t="s">
        <v>136</v>
      </c>
      <c r="J12" s="196">
        <v>0</v>
      </c>
      <c r="K12" s="57"/>
      <c r="L12" s="57"/>
      <c r="M12" s="57"/>
    </row>
    <row r="13" spans="4:13" s="54" customFormat="1" ht="24.75" customHeight="1">
      <c r="D13" s="245">
        <v>3</v>
      </c>
      <c r="E13" s="60" t="s">
        <v>280</v>
      </c>
      <c r="F13" s="60" t="s">
        <v>279</v>
      </c>
      <c r="G13" s="61">
        <v>70</v>
      </c>
      <c r="H13" s="290" t="s">
        <v>1294</v>
      </c>
      <c r="I13" s="67" t="s">
        <v>136</v>
      </c>
      <c r="J13" s="196">
        <v>0</v>
      </c>
      <c r="K13" s="53"/>
      <c r="L13" s="53"/>
      <c r="M13" s="53"/>
    </row>
    <row r="14" spans="4:13" s="54" customFormat="1" ht="24.75" customHeight="1">
      <c r="D14" s="252">
        <v>4</v>
      </c>
      <c r="E14" s="60" t="s">
        <v>1293</v>
      </c>
      <c r="F14" s="60" t="s">
        <v>279</v>
      </c>
      <c r="G14" s="291">
        <v>60</v>
      </c>
      <c r="H14" s="290" t="s">
        <v>1292</v>
      </c>
      <c r="I14" s="67" t="s">
        <v>136</v>
      </c>
      <c r="J14" s="196">
        <v>0</v>
      </c>
      <c r="K14" s="53"/>
      <c r="L14" s="53"/>
      <c r="M14" s="53"/>
    </row>
    <row r="15" spans="4:13" s="54" customFormat="1" ht="24.75" customHeight="1">
      <c r="D15" s="252">
        <v>5</v>
      </c>
      <c r="E15" s="60" t="s">
        <v>56</v>
      </c>
      <c r="F15" s="60" t="s">
        <v>57</v>
      </c>
      <c r="G15" s="291">
        <v>70</v>
      </c>
      <c r="H15" s="60" t="s">
        <v>863</v>
      </c>
      <c r="I15" s="67" t="s">
        <v>136</v>
      </c>
      <c r="J15" s="196">
        <v>0</v>
      </c>
      <c r="K15" s="57"/>
      <c r="L15" s="57"/>
      <c r="M15" s="57"/>
    </row>
    <row r="16" spans="4:13" s="54" customFormat="1" ht="24.75" customHeight="1">
      <c r="D16" s="252">
        <v>6</v>
      </c>
      <c r="E16" s="60" t="s">
        <v>278</v>
      </c>
      <c r="F16" s="60" t="s">
        <v>277</v>
      </c>
      <c r="G16" s="61" t="s">
        <v>357</v>
      </c>
      <c r="H16" s="62" t="s">
        <v>1291</v>
      </c>
      <c r="I16" s="67" t="s">
        <v>136</v>
      </c>
      <c r="J16" s="196">
        <v>0</v>
      </c>
      <c r="K16" s="53"/>
      <c r="L16" s="53"/>
      <c r="M16" s="53"/>
    </row>
    <row r="17" spans="4:13" s="54" customFormat="1" ht="24.75" customHeight="1">
      <c r="D17" s="252">
        <v>7</v>
      </c>
      <c r="E17" s="60" t="s">
        <v>506</v>
      </c>
      <c r="F17" s="60" t="s">
        <v>274</v>
      </c>
      <c r="G17" s="61" t="s">
        <v>380</v>
      </c>
      <c r="H17" s="292" t="s">
        <v>1576</v>
      </c>
      <c r="I17" s="67" t="s">
        <v>136</v>
      </c>
      <c r="J17" s="196">
        <v>0</v>
      </c>
      <c r="K17" s="53"/>
      <c r="L17" s="53"/>
      <c r="M17" s="53"/>
    </row>
    <row r="18" spans="4:13" s="54" customFormat="1" ht="24.75" customHeight="1">
      <c r="D18" s="245">
        <v>8</v>
      </c>
      <c r="E18" s="60" t="s">
        <v>507</v>
      </c>
      <c r="F18" s="60" t="s">
        <v>508</v>
      </c>
      <c r="G18" s="65" t="s">
        <v>380</v>
      </c>
      <c r="H18" s="293" t="s">
        <v>509</v>
      </c>
      <c r="I18" s="294" t="s">
        <v>136</v>
      </c>
      <c r="J18" s="196">
        <v>0</v>
      </c>
      <c r="K18" s="53"/>
      <c r="L18" s="53"/>
      <c r="M18" s="53"/>
    </row>
    <row r="19" spans="4:13" s="54" customFormat="1" ht="24.75" customHeight="1">
      <c r="D19" s="252">
        <v>9</v>
      </c>
      <c r="E19" s="60" t="s">
        <v>272</v>
      </c>
      <c r="F19" s="60" t="s">
        <v>271</v>
      </c>
      <c r="G19" s="65">
        <v>0</v>
      </c>
      <c r="H19" s="293"/>
      <c r="I19" s="294" t="s">
        <v>135</v>
      </c>
      <c r="J19" s="196">
        <v>70</v>
      </c>
      <c r="K19" s="53"/>
      <c r="L19" s="53"/>
      <c r="M19" s="53"/>
    </row>
    <row r="20" spans="4:13" s="54" customFormat="1" ht="24.75" customHeight="1">
      <c r="D20" s="252">
        <v>10</v>
      </c>
      <c r="E20" s="60" t="s">
        <v>394</v>
      </c>
      <c r="F20" s="60" t="s">
        <v>271</v>
      </c>
      <c r="G20" s="65">
        <v>0</v>
      </c>
      <c r="H20" s="293"/>
      <c r="I20" s="294" t="s">
        <v>135</v>
      </c>
      <c r="J20" s="196">
        <v>50</v>
      </c>
      <c r="K20" s="53"/>
      <c r="L20" s="53"/>
      <c r="M20" s="53"/>
    </row>
    <row r="21" spans="4:13" s="54" customFormat="1" ht="24.75" customHeight="1">
      <c r="D21" s="252">
        <v>11</v>
      </c>
      <c r="E21" s="59" t="s">
        <v>1290</v>
      </c>
      <c r="F21" s="59" t="s">
        <v>117</v>
      </c>
      <c r="G21" s="78" t="s">
        <v>357</v>
      </c>
      <c r="H21" s="88" t="s">
        <v>1289</v>
      </c>
      <c r="I21" s="80" t="s">
        <v>136</v>
      </c>
      <c r="J21" s="77">
        <v>0</v>
      </c>
      <c r="K21" s="53"/>
      <c r="L21" s="53"/>
      <c r="M21" s="53"/>
    </row>
    <row r="22" spans="4:13" s="54" customFormat="1" ht="24.75" customHeight="1">
      <c r="D22" s="252">
        <v>12</v>
      </c>
      <c r="E22" s="60" t="s">
        <v>268</v>
      </c>
      <c r="F22" s="60" t="s">
        <v>412</v>
      </c>
      <c r="G22" s="78">
        <v>70</v>
      </c>
      <c r="H22" s="89" t="s">
        <v>730</v>
      </c>
      <c r="I22" s="80" t="s">
        <v>136</v>
      </c>
      <c r="J22" s="77">
        <v>0</v>
      </c>
      <c r="K22" s="53"/>
      <c r="L22" s="53"/>
      <c r="M22" s="53"/>
    </row>
    <row r="23" spans="4:13" s="54" customFormat="1" ht="24.75" customHeight="1">
      <c r="D23" s="245">
        <v>13</v>
      </c>
      <c r="E23" s="59" t="s">
        <v>267</v>
      </c>
      <c r="F23" s="59" t="s">
        <v>266</v>
      </c>
      <c r="G23" s="78">
        <v>70</v>
      </c>
      <c r="H23" s="79" t="s">
        <v>1288</v>
      </c>
      <c r="I23" s="80" t="s">
        <v>136</v>
      </c>
      <c r="J23" s="77">
        <v>0</v>
      </c>
      <c r="K23" s="53"/>
      <c r="L23" s="53"/>
      <c r="M23" s="53"/>
    </row>
    <row r="24" spans="4:13" s="54" customFormat="1" ht="24.75" customHeight="1">
      <c r="D24" s="252">
        <v>14</v>
      </c>
      <c r="E24" s="59" t="s">
        <v>264</v>
      </c>
      <c r="F24" s="59" t="s">
        <v>263</v>
      </c>
      <c r="G24" s="78">
        <v>0</v>
      </c>
      <c r="H24" s="89"/>
      <c r="I24" s="80" t="s">
        <v>135</v>
      </c>
      <c r="J24" s="77">
        <v>50</v>
      </c>
      <c r="K24" s="53"/>
      <c r="L24" s="53"/>
      <c r="M24" s="53"/>
    </row>
    <row r="25" spans="4:13" s="54" customFormat="1" ht="24.75" customHeight="1">
      <c r="D25" s="252">
        <v>15</v>
      </c>
      <c r="E25" s="59" t="s">
        <v>262</v>
      </c>
      <c r="F25" s="59" t="s">
        <v>1287</v>
      </c>
      <c r="G25" s="78">
        <v>0</v>
      </c>
      <c r="H25" s="89"/>
      <c r="I25" s="80" t="s">
        <v>135</v>
      </c>
      <c r="J25" s="77">
        <v>70</v>
      </c>
      <c r="K25" s="63"/>
      <c r="L25" s="63"/>
      <c r="M25" s="63"/>
    </row>
    <row r="26" spans="4:13" s="54" customFormat="1" ht="24.75" customHeight="1">
      <c r="D26" s="252">
        <v>16</v>
      </c>
      <c r="E26" s="60" t="s">
        <v>260</v>
      </c>
      <c r="F26" s="60" t="s">
        <v>259</v>
      </c>
      <c r="G26" s="85" t="s">
        <v>357</v>
      </c>
      <c r="H26" s="80" t="s">
        <v>1286</v>
      </c>
      <c r="I26" s="80" t="s">
        <v>136</v>
      </c>
      <c r="J26" s="77">
        <v>0</v>
      </c>
      <c r="K26" s="53"/>
      <c r="L26" s="53"/>
      <c r="M26" s="53"/>
    </row>
    <row r="27" spans="4:13" s="54" customFormat="1" ht="24.75" customHeight="1">
      <c r="D27" s="252">
        <v>17</v>
      </c>
      <c r="E27" s="60" t="s">
        <v>258</v>
      </c>
      <c r="F27" s="60" t="s">
        <v>257</v>
      </c>
      <c r="G27" s="78">
        <v>70</v>
      </c>
      <c r="H27" s="82" t="s">
        <v>1285</v>
      </c>
      <c r="I27" s="80" t="s">
        <v>136</v>
      </c>
      <c r="J27" s="77">
        <v>0</v>
      </c>
      <c r="K27" s="53"/>
      <c r="L27" s="53"/>
      <c r="M27" s="53"/>
    </row>
    <row r="28" spans="4:13" s="54" customFormat="1" ht="24.75" customHeight="1">
      <c r="D28" s="245">
        <v>18</v>
      </c>
      <c r="E28" s="60" t="s">
        <v>14</v>
      </c>
      <c r="F28" s="60" t="s">
        <v>1254</v>
      </c>
      <c r="G28" s="61">
        <v>0</v>
      </c>
      <c r="H28" s="60"/>
      <c r="I28" s="67" t="s">
        <v>135</v>
      </c>
      <c r="J28" s="196">
        <v>70</v>
      </c>
      <c r="K28" s="53"/>
      <c r="L28" s="53"/>
      <c r="M28" s="53"/>
    </row>
    <row r="29" spans="4:13" s="54" customFormat="1" ht="24.75" customHeight="1">
      <c r="D29" s="252">
        <v>19</v>
      </c>
      <c r="E29" s="60" t="s">
        <v>701</v>
      </c>
      <c r="F29" s="60" t="s">
        <v>254</v>
      </c>
      <c r="G29" s="78" t="s">
        <v>466</v>
      </c>
      <c r="H29" s="89" t="s">
        <v>514</v>
      </c>
      <c r="I29" s="80" t="s">
        <v>136</v>
      </c>
      <c r="J29" s="77">
        <v>0</v>
      </c>
      <c r="K29" s="53"/>
      <c r="L29" s="53"/>
      <c r="M29" s="57"/>
    </row>
    <row r="30" spans="4:13" s="54" customFormat="1" ht="24.75" customHeight="1">
      <c r="D30" s="252">
        <v>20</v>
      </c>
      <c r="E30" s="60" t="s">
        <v>253</v>
      </c>
      <c r="F30" s="60" t="s">
        <v>252</v>
      </c>
      <c r="G30" s="78">
        <v>70</v>
      </c>
      <c r="H30" s="79" t="s">
        <v>1284</v>
      </c>
      <c r="I30" s="80" t="s">
        <v>136</v>
      </c>
      <c r="J30" s="77">
        <v>0</v>
      </c>
      <c r="K30" s="53"/>
      <c r="L30" s="53"/>
      <c r="M30" s="57"/>
    </row>
    <row r="31" spans="4:13" s="54" customFormat="1" ht="24.75" customHeight="1">
      <c r="D31" s="252">
        <v>21</v>
      </c>
      <c r="E31" s="60" t="s">
        <v>702</v>
      </c>
      <c r="F31" s="60" t="s">
        <v>252</v>
      </c>
      <c r="G31" s="78">
        <v>0</v>
      </c>
      <c r="H31" s="79"/>
      <c r="I31" s="80" t="s">
        <v>135</v>
      </c>
      <c r="J31" s="77">
        <v>50</v>
      </c>
      <c r="K31" s="53"/>
      <c r="L31" s="53"/>
      <c r="M31" s="57"/>
    </row>
    <row r="32" spans="4:13" s="54" customFormat="1" ht="24.75" customHeight="1">
      <c r="D32" s="252">
        <v>22</v>
      </c>
      <c r="E32" s="60" t="s">
        <v>58</v>
      </c>
      <c r="F32" s="60" t="s">
        <v>59</v>
      </c>
      <c r="G32" s="272">
        <v>40</v>
      </c>
      <c r="H32" s="273" t="s">
        <v>1577</v>
      </c>
      <c r="I32" s="80" t="s">
        <v>136</v>
      </c>
      <c r="J32" s="77">
        <v>0</v>
      </c>
      <c r="K32" s="53"/>
      <c r="L32" s="53"/>
      <c r="M32" s="53"/>
    </row>
    <row r="33" spans="4:13" s="54" customFormat="1" ht="24.75" customHeight="1">
      <c r="D33" s="245">
        <v>23</v>
      </c>
      <c r="E33" s="60" t="s">
        <v>703</v>
      </c>
      <c r="F33" s="60" t="s">
        <v>515</v>
      </c>
      <c r="G33" s="272">
        <v>50</v>
      </c>
      <c r="H33" s="273" t="s">
        <v>1577</v>
      </c>
      <c r="I33" s="80" t="s">
        <v>136</v>
      </c>
      <c r="J33" s="77">
        <v>0</v>
      </c>
      <c r="K33" s="53"/>
      <c r="L33" s="53"/>
      <c r="M33" s="53"/>
    </row>
    <row r="34" spans="4:13" s="54" customFormat="1" ht="24.75" customHeight="1">
      <c r="D34" s="252">
        <v>24</v>
      </c>
      <c r="E34" s="60" t="s">
        <v>516</v>
      </c>
      <c r="F34" s="60" t="s">
        <v>184</v>
      </c>
      <c r="G34" s="78" t="s">
        <v>380</v>
      </c>
      <c r="H34" s="90" t="s">
        <v>517</v>
      </c>
      <c r="I34" s="80" t="s">
        <v>136</v>
      </c>
      <c r="J34" s="77">
        <v>0</v>
      </c>
      <c r="K34" s="53"/>
      <c r="L34" s="53"/>
      <c r="M34" s="53"/>
    </row>
    <row r="35" spans="4:13" s="54" customFormat="1" ht="24.75" customHeight="1">
      <c r="D35" s="252">
        <v>25</v>
      </c>
      <c r="E35" s="60" t="s">
        <v>249</v>
      </c>
      <c r="F35" s="60" t="s">
        <v>248</v>
      </c>
      <c r="G35" s="78">
        <v>0</v>
      </c>
      <c r="H35" s="90"/>
      <c r="I35" s="274" t="s">
        <v>1578</v>
      </c>
      <c r="J35" s="77">
        <v>0</v>
      </c>
      <c r="K35" s="57"/>
      <c r="L35" s="57"/>
      <c r="M35" s="57"/>
    </row>
    <row r="36" spans="4:13" s="54" customFormat="1" ht="24.75" customHeight="1">
      <c r="D36" s="252">
        <v>26</v>
      </c>
      <c r="E36" s="60" t="s">
        <v>704</v>
      </c>
      <c r="F36" s="60" t="s">
        <v>245</v>
      </c>
      <c r="G36" s="78">
        <v>0</v>
      </c>
      <c r="H36" s="90"/>
      <c r="I36" s="80" t="s">
        <v>135</v>
      </c>
      <c r="J36" s="77">
        <v>50</v>
      </c>
      <c r="K36" s="57"/>
      <c r="L36" s="57"/>
      <c r="M36" s="57"/>
    </row>
    <row r="37" spans="4:13" s="54" customFormat="1" ht="24.75" customHeight="1">
      <c r="D37" s="252">
        <v>27</v>
      </c>
      <c r="E37" s="60" t="s">
        <v>362</v>
      </c>
      <c r="F37" s="60" t="s">
        <v>244</v>
      </c>
      <c r="G37" s="78" t="s">
        <v>357</v>
      </c>
      <c r="H37" s="79" t="s">
        <v>518</v>
      </c>
      <c r="I37" s="80" t="s">
        <v>136</v>
      </c>
      <c r="J37" s="77">
        <v>0</v>
      </c>
      <c r="K37" s="57"/>
      <c r="L37" s="57"/>
      <c r="M37" s="57"/>
    </row>
    <row r="38" spans="4:13" s="54" customFormat="1" ht="24.75" customHeight="1">
      <c r="D38" s="245">
        <v>28</v>
      </c>
      <c r="E38" s="59" t="s">
        <v>60</v>
      </c>
      <c r="F38" s="59" t="s">
        <v>61</v>
      </c>
      <c r="G38" s="78">
        <v>70</v>
      </c>
      <c r="H38" s="79" t="s">
        <v>1283</v>
      </c>
      <c r="I38" s="80" t="s">
        <v>136</v>
      </c>
      <c r="J38" s="77">
        <v>0</v>
      </c>
      <c r="K38" s="64"/>
      <c r="L38" s="64"/>
      <c r="M38" s="64"/>
    </row>
    <row r="39" spans="4:13" s="54" customFormat="1" ht="24.75" customHeight="1">
      <c r="D39" s="252">
        <v>29</v>
      </c>
      <c r="E39" s="59" t="s">
        <v>15</v>
      </c>
      <c r="F39" s="59" t="s">
        <v>16</v>
      </c>
      <c r="G39" s="78">
        <v>70</v>
      </c>
      <c r="H39" s="79" t="s">
        <v>1282</v>
      </c>
      <c r="I39" s="80" t="s">
        <v>136</v>
      </c>
      <c r="J39" s="77">
        <v>0</v>
      </c>
      <c r="K39" s="64"/>
      <c r="L39" s="64"/>
      <c r="M39" s="64"/>
    </row>
    <row r="40" spans="4:13" s="54" customFormat="1" ht="24.75" customHeight="1">
      <c r="D40" s="252">
        <v>30</v>
      </c>
      <c r="E40" s="60" t="s">
        <v>242</v>
      </c>
      <c r="F40" s="60" t="s">
        <v>241</v>
      </c>
      <c r="G40" s="61" t="s">
        <v>357</v>
      </c>
      <c r="H40" s="60" t="s">
        <v>519</v>
      </c>
      <c r="I40" s="67" t="s">
        <v>136</v>
      </c>
      <c r="J40" s="196">
        <v>0</v>
      </c>
      <c r="K40" s="64"/>
      <c r="L40" s="64"/>
      <c r="M40" s="64"/>
    </row>
    <row r="41" spans="4:13" s="54" customFormat="1" ht="24.75" customHeight="1">
      <c r="D41" s="252">
        <v>31</v>
      </c>
      <c r="E41" s="60" t="s">
        <v>240</v>
      </c>
      <c r="F41" s="60" t="s">
        <v>239</v>
      </c>
      <c r="G41" s="78">
        <v>0</v>
      </c>
      <c r="H41" s="82"/>
      <c r="I41" s="80" t="s">
        <v>135</v>
      </c>
      <c r="J41" s="77">
        <v>70</v>
      </c>
      <c r="K41" s="64"/>
      <c r="L41" s="64"/>
      <c r="M41" s="64"/>
    </row>
    <row r="42" spans="4:13" s="54" customFormat="1" ht="24.75" customHeight="1">
      <c r="D42" s="252">
        <v>32</v>
      </c>
      <c r="E42" s="59" t="s">
        <v>238</v>
      </c>
      <c r="F42" s="59" t="s">
        <v>237</v>
      </c>
      <c r="G42" s="78" t="s">
        <v>357</v>
      </c>
      <c r="H42" s="79" t="s">
        <v>520</v>
      </c>
      <c r="I42" s="80" t="s">
        <v>136</v>
      </c>
      <c r="J42" s="77">
        <v>0</v>
      </c>
      <c r="K42" s="64"/>
      <c r="L42" s="64"/>
      <c r="M42" s="64"/>
    </row>
    <row r="43" spans="4:13" s="54" customFormat="1" ht="24.75" customHeight="1">
      <c r="D43" s="245">
        <v>33</v>
      </c>
      <c r="E43" s="59" t="s">
        <v>235</v>
      </c>
      <c r="F43" s="59" t="s">
        <v>234</v>
      </c>
      <c r="G43" s="78" t="s">
        <v>357</v>
      </c>
      <c r="H43" s="79" t="s">
        <v>521</v>
      </c>
      <c r="I43" s="80" t="s">
        <v>136</v>
      </c>
      <c r="J43" s="77">
        <v>0</v>
      </c>
      <c r="K43" s="64"/>
      <c r="L43" s="64"/>
      <c r="M43" s="64"/>
    </row>
    <row r="44" spans="4:13" s="54" customFormat="1" ht="24.75" customHeight="1">
      <c r="D44" s="252">
        <v>34</v>
      </c>
      <c r="E44" s="60" t="s">
        <v>17</v>
      </c>
      <c r="F44" s="60" t="s">
        <v>18</v>
      </c>
      <c r="G44" s="78">
        <v>70</v>
      </c>
      <c r="H44" s="79" t="s">
        <v>1281</v>
      </c>
      <c r="I44" s="80" t="s">
        <v>136</v>
      </c>
      <c r="J44" s="77">
        <v>0</v>
      </c>
      <c r="K44" s="64"/>
      <c r="L44" s="64"/>
      <c r="M44" s="64"/>
    </row>
    <row r="45" spans="4:13" s="54" customFormat="1" ht="24.75" customHeight="1">
      <c r="D45" s="252">
        <v>36</v>
      </c>
      <c r="E45" s="60" t="s">
        <v>229</v>
      </c>
      <c r="F45" s="60" t="s">
        <v>228</v>
      </c>
      <c r="G45" s="78">
        <v>0</v>
      </c>
      <c r="H45" s="82"/>
      <c r="I45" s="80" t="s">
        <v>135</v>
      </c>
      <c r="J45" s="77">
        <v>70</v>
      </c>
      <c r="K45" s="64"/>
      <c r="L45" s="64"/>
      <c r="M45" s="64"/>
    </row>
    <row r="46" spans="4:13" s="54" customFormat="1" ht="24.75" customHeight="1">
      <c r="D46" s="252">
        <v>37</v>
      </c>
      <c r="E46" s="60" t="s">
        <v>62</v>
      </c>
      <c r="F46" s="60" t="s">
        <v>63</v>
      </c>
      <c r="G46" s="78">
        <v>0</v>
      </c>
      <c r="H46" s="79"/>
      <c r="I46" s="80" t="s">
        <v>135</v>
      </c>
      <c r="J46" s="77">
        <v>70</v>
      </c>
      <c r="K46" s="64"/>
      <c r="L46" s="64"/>
      <c r="M46" s="64"/>
    </row>
    <row r="47" spans="4:13" s="54" customFormat="1" ht="24.75" customHeight="1">
      <c r="D47" s="245">
        <v>38</v>
      </c>
      <c r="E47" s="60" t="s">
        <v>64</v>
      </c>
      <c r="F47" s="60" t="s">
        <v>65</v>
      </c>
      <c r="G47" s="78" t="s">
        <v>380</v>
      </c>
      <c r="H47" s="82" t="s">
        <v>1280</v>
      </c>
      <c r="I47" s="80" t="s">
        <v>135</v>
      </c>
      <c r="J47" s="77">
        <v>20</v>
      </c>
      <c r="K47" s="64"/>
      <c r="L47" s="64"/>
      <c r="M47" s="64"/>
    </row>
    <row r="48" spans="4:13" s="54" customFormat="1" ht="24.75" customHeight="1">
      <c r="D48" s="252">
        <v>39</v>
      </c>
      <c r="E48" s="60" t="s">
        <v>66</v>
      </c>
      <c r="F48" s="60" t="s">
        <v>67</v>
      </c>
      <c r="G48" s="78">
        <v>70</v>
      </c>
      <c r="H48" s="82" t="s">
        <v>694</v>
      </c>
      <c r="I48" s="80" t="s">
        <v>136</v>
      </c>
      <c r="J48" s="77">
        <v>0</v>
      </c>
      <c r="K48" s="57"/>
      <c r="L48" s="57"/>
      <c r="M48" s="57"/>
    </row>
    <row r="49" spans="4:13" s="54" customFormat="1" ht="24.75" customHeight="1">
      <c r="D49" s="252">
        <v>40</v>
      </c>
      <c r="E49" s="59" t="s">
        <v>407</v>
      </c>
      <c r="F49" s="59" t="s">
        <v>19</v>
      </c>
      <c r="G49" s="78">
        <v>0</v>
      </c>
      <c r="H49" s="174" t="s">
        <v>410</v>
      </c>
      <c r="I49" s="80" t="s">
        <v>135</v>
      </c>
      <c r="J49" s="77">
        <v>70</v>
      </c>
      <c r="K49" s="64"/>
      <c r="L49" s="64"/>
      <c r="M49" s="64"/>
    </row>
    <row r="50" spans="4:13" s="54" customFormat="1" ht="24.75" customHeight="1">
      <c r="D50" s="252">
        <v>41</v>
      </c>
      <c r="E50" s="59" t="s">
        <v>366</v>
      </c>
      <c r="F50" s="59" t="s">
        <v>367</v>
      </c>
      <c r="G50" s="78">
        <v>0</v>
      </c>
      <c r="H50" s="82"/>
      <c r="I50" s="80" t="s">
        <v>135</v>
      </c>
      <c r="J50" s="77">
        <v>70</v>
      </c>
      <c r="K50" s="64"/>
      <c r="L50" s="64"/>
      <c r="M50" s="64"/>
    </row>
    <row r="51" spans="4:13" s="54" customFormat="1" ht="24.75" customHeight="1">
      <c r="D51" s="252">
        <v>42</v>
      </c>
      <c r="E51" s="60" t="s">
        <v>227</v>
      </c>
      <c r="F51" s="60" t="s">
        <v>226</v>
      </c>
      <c r="G51" s="295">
        <v>70</v>
      </c>
      <c r="H51" s="296" t="s">
        <v>691</v>
      </c>
      <c r="I51" s="67" t="s">
        <v>136</v>
      </c>
      <c r="J51" s="196">
        <v>0</v>
      </c>
      <c r="K51" s="64"/>
      <c r="L51" s="64"/>
      <c r="M51" s="64"/>
    </row>
    <row r="52" spans="4:13" s="54" customFormat="1" ht="24.75" customHeight="1">
      <c r="D52" s="245">
        <v>43</v>
      </c>
      <c r="E52" s="59" t="s">
        <v>522</v>
      </c>
      <c r="F52" s="59" t="s">
        <v>523</v>
      </c>
      <c r="G52" s="78" t="s">
        <v>357</v>
      </c>
      <c r="H52" s="79" t="s">
        <v>524</v>
      </c>
      <c r="I52" s="80" t="s">
        <v>135</v>
      </c>
      <c r="J52" s="77">
        <v>200</v>
      </c>
      <c r="K52" s="64"/>
      <c r="L52" s="64"/>
      <c r="M52" s="64"/>
    </row>
    <row r="53" spans="4:13" s="54" customFormat="1" ht="24.75" customHeight="1">
      <c r="D53" s="252">
        <v>44</v>
      </c>
      <c r="E53" s="60" t="s">
        <v>68</v>
      </c>
      <c r="F53" s="60" t="s">
        <v>69</v>
      </c>
      <c r="G53" s="78">
        <v>70</v>
      </c>
      <c r="H53" s="79" t="s">
        <v>1626</v>
      </c>
      <c r="I53" s="80" t="s">
        <v>136</v>
      </c>
      <c r="J53" s="77">
        <v>0</v>
      </c>
      <c r="K53" s="64"/>
      <c r="L53" s="64"/>
      <c r="M53" s="64"/>
    </row>
    <row r="54" spans="4:13" s="54" customFormat="1" ht="24.75" customHeight="1">
      <c r="D54" s="252">
        <v>45</v>
      </c>
      <c r="E54" s="60" t="s">
        <v>225</v>
      </c>
      <c r="F54" s="60" t="s">
        <v>224</v>
      </c>
      <c r="G54" s="78">
        <v>70</v>
      </c>
      <c r="H54" s="79" t="s">
        <v>1279</v>
      </c>
      <c r="I54" s="80" t="s">
        <v>136</v>
      </c>
      <c r="J54" s="77">
        <v>0</v>
      </c>
      <c r="K54" s="64"/>
      <c r="L54" s="64"/>
      <c r="M54" s="64"/>
    </row>
    <row r="55" spans="4:13" s="54" customFormat="1" ht="24.75" customHeight="1">
      <c r="D55" s="252">
        <v>46</v>
      </c>
      <c r="E55" s="60" t="s">
        <v>223</v>
      </c>
      <c r="F55" s="60" t="s">
        <v>222</v>
      </c>
      <c r="G55" s="78">
        <v>0</v>
      </c>
      <c r="H55" s="82"/>
      <c r="I55" s="80" t="s">
        <v>135</v>
      </c>
      <c r="J55" s="77">
        <v>70</v>
      </c>
      <c r="K55" s="64"/>
      <c r="L55" s="64"/>
      <c r="M55" s="64"/>
    </row>
    <row r="56" spans="4:13" s="54" customFormat="1" ht="24.75" customHeight="1">
      <c r="D56" s="252">
        <v>47</v>
      </c>
      <c r="E56" s="60" t="s">
        <v>221</v>
      </c>
      <c r="F56" s="60" t="s">
        <v>220</v>
      </c>
      <c r="G56" s="78">
        <v>70</v>
      </c>
      <c r="H56" s="82" t="s">
        <v>1278</v>
      </c>
      <c r="I56" s="80" t="s">
        <v>136</v>
      </c>
      <c r="J56" s="77">
        <v>0</v>
      </c>
      <c r="K56" s="64"/>
      <c r="L56" s="64"/>
      <c r="M56" s="64"/>
    </row>
    <row r="57" spans="4:13" s="54" customFormat="1" ht="24.75" customHeight="1">
      <c r="D57" s="245">
        <v>48</v>
      </c>
      <c r="E57" s="60" t="s">
        <v>219</v>
      </c>
      <c r="F57" s="60" t="s">
        <v>218</v>
      </c>
      <c r="G57" s="78">
        <v>0</v>
      </c>
      <c r="H57" s="82"/>
      <c r="I57" s="80" t="s">
        <v>135</v>
      </c>
      <c r="J57" s="77">
        <v>70</v>
      </c>
      <c r="K57" s="64"/>
      <c r="L57" s="64"/>
      <c r="M57" s="64"/>
    </row>
    <row r="58" spans="4:13" s="54" customFormat="1" ht="24.75" customHeight="1">
      <c r="D58" s="252">
        <v>49</v>
      </c>
      <c r="E58" s="60" t="s">
        <v>70</v>
      </c>
      <c r="F58" s="60" t="s">
        <v>71</v>
      </c>
      <c r="G58" s="78">
        <v>0</v>
      </c>
      <c r="H58" s="79"/>
      <c r="I58" s="80" t="s">
        <v>135</v>
      </c>
      <c r="J58" s="77">
        <v>70</v>
      </c>
      <c r="K58" s="57"/>
      <c r="L58" s="57"/>
      <c r="M58" s="57"/>
    </row>
    <row r="59" spans="4:13" s="54" customFormat="1" ht="24.75" customHeight="1">
      <c r="D59" s="252">
        <v>50</v>
      </c>
      <c r="E59" s="59" t="s">
        <v>21</v>
      </c>
      <c r="F59" s="59" t="s">
        <v>22</v>
      </c>
      <c r="G59" s="78">
        <v>0</v>
      </c>
      <c r="H59" s="89"/>
      <c r="I59" s="80" t="s">
        <v>135</v>
      </c>
      <c r="J59" s="77">
        <v>70</v>
      </c>
      <c r="K59" s="64"/>
      <c r="L59" s="64"/>
      <c r="M59" s="64"/>
    </row>
    <row r="60" spans="4:13" s="54" customFormat="1" ht="24.75" customHeight="1">
      <c r="D60" s="252">
        <v>51</v>
      </c>
      <c r="E60" s="60" t="s">
        <v>215</v>
      </c>
      <c r="F60" s="60" t="s">
        <v>371</v>
      </c>
      <c r="G60" s="78" t="s">
        <v>357</v>
      </c>
      <c r="H60" s="79" t="s">
        <v>525</v>
      </c>
      <c r="I60" s="80" t="s">
        <v>136</v>
      </c>
      <c r="J60" s="77">
        <v>0</v>
      </c>
      <c r="K60" s="64"/>
      <c r="L60" s="64"/>
      <c r="M60" s="64"/>
    </row>
    <row r="61" spans="4:13" s="54" customFormat="1" ht="24.75" customHeight="1">
      <c r="D61" s="252">
        <v>52</v>
      </c>
      <c r="E61" s="60" t="s">
        <v>853</v>
      </c>
      <c r="F61" s="60" t="s">
        <v>371</v>
      </c>
      <c r="G61" s="61">
        <v>50</v>
      </c>
      <c r="H61" s="60" t="s">
        <v>854</v>
      </c>
      <c r="I61" s="67"/>
      <c r="J61" s="196"/>
      <c r="K61" s="53"/>
      <c r="L61" s="64"/>
      <c r="M61" s="64"/>
    </row>
    <row r="62" spans="4:13" s="54" customFormat="1" ht="24.75" customHeight="1">
      <c r="D62" s="245">
        <v>53</v>
      </c>
      <c r="E62" s="60" t="s">
        <v>214</v>
      </c>
      <c r="F62" s="60" t="s">
        <v>213</v>
      </c>
      <c r="G62" s="61" t="s">
        <v>466</v>
      </c>
      <c r="H62" s="60" t="s">
        <v>526</v>
      </c>
      <c r="I62" s="67" t="s">
        <v>136</v>
      </c>
      <c r="J62" s="196">
        <v>0</v>
      </c>
      <c r="K62" s="53"/>
      <c r="L62" s="64"/>
      <c r="M62" s="64"/>
    </row>
    <row r="63" spans="4:13" s="54" customFormat="1" ht="24.75" customHeight="1">
      <c r="D63" s="252">
        <v>54</v>
      </c>
      <c r="E63" s="60" t="s">
        <v>705</v>
      </c>
      <c r="F63" s="60" t="s">
        <v>373</v>
      </c>
      <c r="G63" s="61">
        <v>50</v>
      </c>
      <c r="H63" s="60" t="s">
        <v>729</v>
      </c>
      <c r="I63" s="67" t="s">
        <v>136</v>
      </c>
      <c r="J63" s="196">
        <v>0</v>
      </c>
      <c r="K63" s="53"/>
      <c r="L63" s="64"/>
      <c r="M63" s="64"/>
    </row>
    <row r="64" spans="4:13" s="54" customFormat="1" ht="24.75" customHeight="1">
      <c r="D64" s="252">
        <v>55</v>
      </c>
      <c r="E64" s="60" t="s">
        <v>706</v>
      </c>
      <c r="F64" s="60" t="s">
        <v>373</v>
      </c>
      <c r="G64" s="61">
        <v>50</v>
      </c>
      <c r="H64" s="60" t="s">
        <v>729</v>
      </c>
      <c r="I64" s="67" t="s">
        <v>136</v>
      </c>
      <c r="J64" s="196">
        <v>0</v>
      </c>
      <c r="K64" s="53"/>
      <c r="L64" s="64"/>
      <c r="M64" s="64"/>
    </row>
    <row r="65" spans="4:13" s="54" customFormat="1" ht="24.75" customHeight="1">
      <c r="D65" s="252">
        <v>56</v>
      </c>
      <c r="E65" s="60" t="s">
        <v>707</v>
      </c>
      <c r="F65" s="60" t="s">
        <v>210</v>
      </c>
      <c r="G65" s="78">
        <v>0</v>
      </c>
      <c r="H65" s="79"/>
      <c r="I65" s="80" t="s">
        <v>135</v>
      </c>
      <c r="J65" s="77">
        <v>50</v>
      </c>
      <c r="K65" s="64"/>
      <c r="L65" s="64"/>
      <c r="M65" s="64"/>
    </row>
    <row r="66" spans="4:13" s="54" customFormat="1" ht="24.75" customHeight="1">
      <c r="D66" s="252">
        <v>57</v>
      </c>
      <c r="E66" s="60" t="s">
        <v>72</v>
      </c>
      <c r="F66" s="60" t="s">
        <v>73</v>
      </c>
      <c r="G66" s="78">
        <v>35</v>
      </c>
      <c r="H66" s="79" t="s">
        <v>1277</v>
      </c>
      <c r="I66" s="80" t="s">
        <v>136</v>
      </c>
      <c r="J66" s="77">
        <v>35</v>
      </c>
      <c r="K66" s="64"/>
      <c r="L66" s="64"/>
      <c r="M66" s="64"/>
    </row>
    <row r="67" spans="4:13" s="54" customFormat="1" ht="24.75" customHeight="1">
      <c r="D67" s="245">
        <v>58</v>
      </c>
      <c r="E67" s="60" t="s">
        <v>23</v>
      </c>
      <c r="F67" s="60" t="s">
        <v>209</v>
      </c>
      <c r="G67" s="78">
        <v>0</v>
      </c>
      <c r="H67" s="79"/>
      <c r="I67" s="80" t="s">
        <v>135</v>
      </c>
      <c r="J67" s="77">
        <v>70</v>
      </c>
      <c r="K67" s="64"/>
      <c r="L67" s="64"/>
      <c r="M67" s="64"/>
    </row>
    <row r="68" spans="4:13" s="54" customFormat="1" ht="24.75" customHeight="1">
      <c r="D68" s="252">
        <v>59</v>
      </c>
      <c r="E68" s="60" t="s">
        <v>207</v>
      </c>
      <c r="F68" s="60" t="s">
        <v>209</v>
      </c>
      <c r="G68" s="78">
        <v>0</v>
      </c>
      <c r="H68" s="82"/>
      <c r="I68" s="80" t="s">
        <v>135</v>
      </c>
      <c r="J68" s="77">
        <v>50</v>
      </c>
      <c r="K68" s="64"/>
      <c r="L68" s="64"/>
      <c r="M68" s="64"/>
    </row>
    <row r="69" spans="4:13" s="54" customFormat="1" ht="24.75" customHeight="1">
      <c r="D69" s="252">
        <v>61</v>
      </c>
      <c r="E69" s="59" t="s">
        <v>75</v>
      </c>
      <c r="F69" s="59" t="s">
        <v>206</v>
      </c>
      <c r="G69" s="78">
        <v>70</v>
      </c>
      <c r="H69" s="79" t="s">
        <v>1276</v>
      </c>
      <c r="I69" s="80" t="s">
        <v>136</v>
      </c>
      <c r="J69" s="77">
        <v>0</v>
      </c>
      <c r="K69" s="64"/>
      <c r="L69" s="64"/>
      <c r="M69" s="64"/>
    </row>
    <row r="70" spans="4:13" s="54" customFormat="1" ht="24.75" customHeight="1">
      <c r="D70" s="252">
        <v>62</v>
      </c>
      <c r="E70" s="59" t="s">
        <v>24</v>
      </c>
      <c r="F70" s="59" t="s">
        <v>25</v>
      </c>
      <c r="G70" s="78">
        <v>0</v>
      </c>
      <c r="H70" s="82"/>
      <c r="I70" s="80" t="s">
        <v>135</v>
      </c>
      <c r="J70" s="77">
        <v>70</v>
      </c>
      <c r="K70" s="64"/>
      <c r="L70" s="64"/>
      <c r="M70" s="64"/>
    </row>
    <row r="71" spans="4:13" s="54" customFormat="1" ht="24.75" customHeight="1">
      <c r="D71" s="245">
        <v>63</v>
      </c>
      <c r="E71" s="60" t="s">
        <v>76</v>
      </c>
      <c r="F71" s="60" t="s">
        <v>77</v>
      </c>
      <c r="G71" s="295">
        <v>70</v>
      </c>
      <c r="H71" s="297" t="s">
        <v>1644</v>
      </c>
      <c r="I71" s="67" t="s">
        <v>136</v>
      </c>
      <c r="J71" s="196">
        <v>0</v>
      </c>
      <c r="K71" s="64"/>
      <c r="L71" s="64"/>
      <c r="M71" s="64"/>
    </row>
    <row r="72" spans="4:13" s="54" customFormat="1" ht="24.75" customHeight="1">
      <c r="D72" s="252">
        <v>64</v>
      </c>
      <c r="E72" s="60" t="s">
        <v>26</v>
      </c>
      <c r="F72" s="60" t="s">
        <v>27</v>
      </c>
      <c r="G72" s="78">
        <v>70</v>
      </c>
      <c r="H72" s="82" t="s">
        <v>1275</v>
      </c>
      <c r="I72" s="67" t="s">
        <v>136</v>
      </c>
      <c r="J72" s="196">
        <v>0</v>
      </c>
      <c r="K72" s="64"/>
      <c r="L72" s="64"/>
      <c r="M72" s="64"/>
    </row>
    <row r="73" spans="4:13" s="54" customFormat="1" ht="24.75" customHeight="1">
      <c r="D73" s="252">
        <v>65</v>
      </c>
      <c r="E73" s="60" t="s">
        <v>528</v>
      </c>
      <c r="F73" s="60" t="s">
        <v>529</v>
      </c>
      <c r="G73" s="78" t="s">
        <v>380</v>
      </c>
      <c r="H73" s="82" t="s">
        <v>530</v>
      </c>
      <c r="I73" s="67" t="s">
        <v>136</v>
      </c>
      <c r="J73" s="196">
        <v>0</v>
      </c>
      <c r="K73" s="64"/>
      <c r="L73" s="64"/>
      <c r="M73" s="64"/>
    </row>
    <row r="74" spans="4:13" s="54" customFormat="1" ht="24.75" customHeight="1">
      <c r="D74" s="252">
        <v>66</v>
      </c>
      <c r="E74" s="59" t="s">
        <v>436</v>
      </c>
      <c r="F74" s="59" t="s">
        <v>527</v>
      </c>
      <c r="G74" s="78">
        <v>70</v>
      </c>
      <c r="H74" s="82" t="s">
        <v>1274</v>
      </c>
      <c r="I74" s="67" t="s">
        <v>135</v>
      </c>
      <c r="J74" s="196">
        <v>70</v>
      </c>
      <c r="K74" s="64"/>
      <c r="L74" s="64"/>
      <c r="M74" s="64"/>
    </row>
    <row r="75" spans="4:13" s="54" customFormat="1" ht="24.75" customHeight="1">
      <c r="D75" s="252">
        <v>67</v>
      </c>
      <c r="E75" s="60" t="s">
        <v>205</v>
      </c>
      <c r="F75" s="60" t="s">
        <v>204</v>
      </c>
      <c r="G75" s="272">
        <v>70</v>
      </c>
      <c r="H75" s="82" t="s">
        <v>1579</v>
      </c>
      <c r="I75" s="80" t="s">
        <v>136</v>
      </c>
      <c r="J75" s="77">
        <v>0</v>
      </c>
      <c r="K75" s="64"/>
      <c r="L75" s="64"/>
      <c r="M75" s="64"/>
    </row>
    <row r="76" spans="4:13" s="54" customFormat="1" ht="24.75" customHeight="1">
      <c r="D76" s="245">
        <v>68</v>
      </c>
      <c r="E76" s="60" t="s">
        <v>202</v>
      </c>
      <c r="F76" s="60" t="s">
        <v>201</v>
      </c>
      <c r="G76" s="78">
        <v>0</v>
      </c>
      <c r="H76" s="82"/>
      <c r="I76" s="80" t="s">
        <v>135</v>
      </c>
      <c r="J76" s="77">
        <v>70</v>
      </c>
      <c r="K76" s="66"/>
      <c r="L76" s="64"/>
      <c r="M76" s="64"/>
    </row>
    <row r="77" spans="4:13" s="54" customFormat="1" ht="24.75" customHeight="1">
      <c r="D77" s="252">
        <v>69</v>
      </c>
      <c r="E77" s="60" t="s">
        <v>200</v>
      </c>
      <c r="F77" s="60" t="s">
        <v>199</v>
      </c>
      <c r="G77" s="78">
        <v>70</v>
      </c>
      <c r="H77" s="89" t="s">
        <v>1273</v>
      </c>
      <c r="I77" s="80" t="s">
        <v>136</v>
      </c>
      <c r="J77" s="77">
        <v>0</v>
      </c>
      <c r="K77" s="64"/>
      <c r="L77" s="64"/>
      <c r="M77" s="64"/>
    </row>
    <row r="78" spans="4:13" s="54" customFormat="1" ht="24.75" customHeight="1">
      <c r="D78" s="252">
        <v>70</v>
      </c>
      <c r="E78" s="60" t="s">
        <v>78</v>
      </c>
      <c r="F78" s="60" t="s">
        <v>79</v>
      </c>
      <c r="G78" s="78">
        <v>0</v>
      </c>
      <c r="H78" s="79"/>
      <c r="I78" s="91" t="s">
        <v>135</v>
      </c>
      <c r="J78" s="77">
        <v>70</v>
      </c>
      <c r="K78" s="64"/>
      <c r="L78" s="64"/>
      <c r="M78" s="64"/>
    </row>
    <row r="79" spans="4:13" s="54" customFormat="1" ht="24.75" customHeight="1">
      <c r="D79" s="252">
        <v>71</v>
      </c>
      <c r="E79" s="60" t="s">
        <v>80</v>
      </c>
      <c r="F79" s="60" t="s">
        <v>81</v>
      </c>
      <c r="G79" s="78">
        <v>70</v>
      </c>
      <c r="H79" s="79" t="s">
        <v>1272</v>
      </c>
      <c r="I79" s="80" t="s">
        <v>136</v>
      </c>
      <c r="J79" s="77">
        <v>0</v>
      </c>
      <c r="K79" s="64"/>
      <c r="L79" s="64"/>
      <c r="M79" s="64"/>
    </row>
    <row r="80" spans="4:13" s="54" customFormat="1" ht="24.75" customHeight="1">
      <c r="D80" s="252">
        <v>72</v>
      </c>
      <c r="E80" s="59" t="s">
        <v>28</v>
      </c>
      <c r="F80" s="59" t="s">
        <v>29</v>
      </c>
      <c r="G80" s="78">
        <v>0</v>
      </c>
      <c r="H80" s="79"/>
      <c r="I80" s="91" t="s">
        <v>135</v>
      </c>
      <c r="J80" s="77">
        <v>70</v>
      </c>
      <c r="K80" s="64"/>
      <c r="L80" s="64"/>
      <c r="M80" s="64"/>
    </row>
    <row r="81" spans="4:14" s="54" customFormat="1" ht="24.75" customHeight="1">
      <c r="D81" s="245">
        <v>73</v>
      </c>
      <c r="E81" s="59" t="s">
        <v>510</v>
      </c>
      <c r="F81" s="59" t="s">
        <v>511</v>
      </c>
      <c r="G81" s="78" t="s">
        <v>357</v>
      </c>
      <c r="H81" s="79" t="s">
        <v>512</v>
      </c>
      <c r="I81" s="91" t="s">
        <v>136</v>
      </c>
      <c r="J81" s="77">
        <v>0</v>
      </c>
      <c r="K81" s="64"/>
      <c r="L81" s="64"/>
      <c r="M81" s="64"/>
    </row>
    <row r="82" spans="4:14" s="54" customFormat="1" ht="24.75" customHeight="1">
      <c r="D82" s="252">
        <v>74</v>
      </c>
      <c r="E82" s="59" t="s">
        <v>195</v>
      </c>
      <c r="F82" s="59" t="s">
        <v>194</v>
      </c>
      <c r="G82" s="78">
        <v>0</v>
      </c>
      <c r="H82" s="79"/>
      <c r="I82" s="80" t="s">
        <v>135</v>
      </c>
      <c r="J82" s="77">
        <v>70</v>
      </c>
      <c r="K82" s="64"/>
      <c r="L82" s="64"/>
      <c r="M82" s="64"/>
    </row>
    <row r="83" spans="4:14" s="54" customFormat="1" ht="24.75" customHeight="1">
      <c r="D83" s="252">
        <v>75</v>
      </c>
      <c r="E83" s="60" t="s">
        <v>193</v>
      </c>
      <c r="F83" s="60" t="s">
        <v>30</v>
      </c>
      <c r="G83" s="78" t="s">
        <v>357</v>
      </c>
      <c r="H83" s="79" t="s">
        <v>531</v>
      </c>
      <c r="I83" s="80" t="s">
        <v>136</v>
      </c>
      <c r="J83" s="77">
        <v>0</v>
      </c>
      <c r="K83" s="64"/>
      <c r="L83" s="64"/>
      <c r="M83" s="64"/>
    </row>
    <row r="84" spans="4:14" s="54" customFormat="1" ht="24.75" customHeight="1">
      <c r="D84" s="252">
        <v>76</v>
      </c>
      <c r="E84" s="60" t="s">
        <v>191</v>
      </c>
      <c r="F84" s="67" t="s">
        <v>190</v>
      </c>
      <c r="G84" s="78" t="s">
        <v>357</v>
      </c>
      <c r="H84" s="82" t="s">
        <v>532</v>
      </c>
      <c r="I84" s="80" t="s">
        <v>136</v>
      </c>
      <c r="J84" s="77">
        <v>0</v>
      </c>
      <c r="K84" s="64"/>
      <c r="L84" s="64"/>
      <c r="M84" s="64"/>
    </row>
    <row r="85" spans="4:14" s="54" customFormat="1" ht="24.75" customHeight="1">
      <c r="D85" s="252">
        <v>77</v>
      </c>
      <c r="E85" s="60" t="s">
        <v>188</v>
      </c>
      <c r="F85" s="60" t="s">
        <v>187</v>
      </c>
      <c r="G85" s="78" t="s">
        <v>357</v>
      </c>
      <c r="H85" s="79" t="s">
        <v>533</v>
      </c>
      <c r="I85" s="80" t="s">
        <v>136</v>
      </c>
      <c r="J85" s="77">
        <v>0</v>
      </c>
      <c r="K85" s="66"/>
      <c r="L85" s="64"/>
      <c r="M85" s="64"/>
      <c r="N85" s="64"/>
    </row>
    <row r="86" spans="4:14" s="54" customFormat="1" ht="24.75" customHeight="1">
      <c r="D86" s="245">
        <v>78</v>
      </c>
      <c r="E86" s="60" t="s">
        <v>82</v>
      </c>
      <c r="F86" s="60" t="s">
        <v>83</v>
      </c>
      <c r="G86" s="78">
        <v>70</v>
      </c>
      <c r="H86" s="79" t="s">
        <v>695</v>
      </c>
      <c r="I86" s="80" t="s">
        <v>136</v>
      </c>
      <c r="J86" s="77">
        <v>0</v>
      </c>
      <c r="K86" s="64"/>
      <c r="L86" s="64"/>
      <c r="M86" s="64"/>
    </row>
    <row r="87" spans="4:14" s="54" customFormat="1" ht="24.75" customHeight="1">
      <c r="D87" s="252">
        <v>79</v>
      </c>
      <c r="E87" s="60" t="s">
        <v>182</v>
      </c>
      <c r="F87" s="67" t="s">
        <v>181</v>
      </c>
      <c r="G87" s="78">
        <v>0</v>
      </c>
      <c r="H87" s="82"/>
      <c r="I87" s="80" t="s">
        <v>135</v>
      </c>
      <c r="J87" s="77">
        <v>70</v>
      </c>
      <c r="K87" s="64"/>
      <c r="L87" s="64"/>
      <c r="M87" s="64"/>
    </row>
    <row r="88" spans="4:14" s="54" customFormat="1" ht="24.75" customHeight="1">
      <c r="D88" s="252">
        <v>80</v>
      </c>
      <c r="E88" s="60" t="s">
        <v>84</v>
      </c>
      <c r="F88" s="60" t="s">
        <v>85</v>
      </c>
      <c r="G88" s="78">
        <v>70</v>
      </c>
      <c r="H88" s="79" t="s">
        <v>914</v>
      </c>
      <c r="I88" s="80" t="s">
        <v>136</v>
      </c>
      <c r="J88" s="77">
        <v>0</v>
      </c>
      <c r="K88" s="64"/>
      <c r="L88" s="64"/>
      <c r="M88" s="64"/>
    </row>
    <row r="89" spans="4:14" s="54" customFormat="1" ht="24.75" customHeight="1">
      <c r="D89" s="252">
        <v>81</v>
      </c>
      <c r="E89" s="60" t="s">
        <v>115</v>
      </c>
      <c r="F89" s="60" t="s">
        <v>116</v>
      </c>
      <c r="G89" s="78" t="s">
        <v>357</v>
      </c>
      <c r="H89" s="79" t="s">
        <v>534</v>
      </c>
      <c r="I89" s="80" t="s">
        <v>136</v>
      </c>
      <c r="J89" s="77">
        <v>0</v>
      </c>
      <c r="K89" s="64"/>
      <c r="L89" s="64"/>
      <c r="M89" s="64"/>
    </row>
    <row r="90" spans="4:14" s="54" customFormat="1" ht="24.75" customHeight="1">
      <c r="D90" s="252">
        <v>82</v>
      </c>
      <c r="E90" s="60" t="s">
        <v>86</v>
      </c>
      <c r="F90" s="60" t="s">
        <v>30</v>
      </c>
      <c r="G90" s="78" t="s">
        <v>357</v>
      </c>
      <c r="H90" s="79" t="s">
        <v>531</v>
      </c>
      <c r="I90" s="80" t="s">
        <v>136</v>
      </c>
      <c r="J90" s="77">
        <v>0</v>
      </c>
      <c r="K90" s="64"/>
      <c r="L90" s="64"/>
      <c r="M90" s="64"/>
    </row>
    <row r="91" spans="4:14" s="54" customFormat="1" ht="24.75" customHeight="1">
      <c r="D91" s="245">
        <v>83</v>
      </c>
      <c r="E91" s="59" t="s">
        <v>179</v>
      </c>
      <c r="F91" s="59" t="s">
        <v>31</v>
      </c>
      <c r="G91" s="78">
        <v>70</v>
      </c>
      <c r="H91" s="79" t="s">
        <v>865</v>
      </c>
      <c r="I91" s="80" t="s">
        <v>136</v>
      </c>
      <c r="J91" s="77">
        <v>0</v>
      </c>
      <c r="K91" s="64"/>
      <c r="L91" s="64"/>
      <c r="M91" s="64"/>
    </row>
    <row r="92" spans="4:14" s="54" customFormat="1" ht="24.75" customHeight="1">
      <c r="D92" s="252">
        <v>84</v>
      </c>
      <c r="E92" s="60" t="s">
        <v>178</v>
      </c>
      <c r="F92" s="60" t="s">
        <v>177</v>
      </c>
      <c r="G92" s="78" t="s">
        <v>357</v>
      </c>
      <c r="H92" s="79" t="s">
        <v>535</v>
      </c>
      <c r="I92" s="80" t="s">
        <v>136</v>
      </c>
      <c r="J92" s="77">
        <v>0</v>
      </c>
      <c r="K92" s="64"/>
      <c r="L92" s="64"/>
      <c r="M92" s="64"/>
    </row>
    <row r="93" spans="4:14" s="54" customFormat="1" ht="24.75" customHeight="1">
      <c r="D93" s="252">
        <v>85</v>
      </c>
      <c r="E93" s="60" t="s">
        <v>175</v>
      </c>
      <c r="F93" s="60" t="s">
        <v>174</v>
      </c>
      <c r="G93" s="78" t="s">
        <v>357</v>
      </c>
      <c r="H93" s="79" t="s">
        <v>536</v>
      </c>
      <c r="I93" s="80" t="s">
        <v>136</v>
      </c>
      <c r="J93" s="77">
        <v>0</v>
      </c>
      <c r="K93" s="64"/>
      <c r="L93" s="64"/>
      <c r="M93" s="64"/>
    </row>
    <row r="94" spans="4:14" s="54" customFormat="1" ht="24.75" customHeight="1">
      <c r="D94" s="252">
        <v>86</v>
      </c>
      <c r="E94" s="60" t="s">
        <v>537</v>
      </c>
      <c r="F94" s="60" t="s">
        <v>538</v>
      </c>
      <c r="G94" s="295">
        <v>100</v>
      </c>
      <c r="H94" s="296" t="s">
        <v>1645</v>
      </c>
      <c r="I94" s="67" t="s">
        <v>136</v>
      </c>
      <c r="J94" s="196">
        <v>0</v>
      </c>
      <c r="K94" s="53"/>
      <c r="L94" s="64"/>
      <c r="M94" s="64"/>
    </row>
    <row r="95" spans="4:14" s="54" customFormat="1" ht="24.75" customHeight="1">
      <c r="D95" s="252">
        <v>87</v>
      </c>
      <c r="E95" s="60" t="s">
        <v>32</v>
      </c>
      <c r="F95" s="60" t="s">
        <v>33</v>
      </c>
      <c r="G95" s="61">
        <v>0</v>
      </c>
      <c r="H95" s="60"/>
      <c r="I95" s="67" t="s">
        <v>135</v>
      </c>
      <c r="J95" s="196">
        <v>70</v>
      </c>
      <c r="K95" s="53"/>
      <c r="L95" s="64"/>
      <c r="M95" s="64"/>
    </row>
    <row r="96" spans="4:14" s="54" customFormat="1" ht="24.75" customHeight="1">
      <c r="D96" s="245">
        <v>88</v>
      </c>
      <c r="E96" s="59" t="s">
        <v>539</v>
      </c>
      <c r="F96" s="59" t="s">
        <v>141</v>
      </c>
      <c r="G96" s="295">
        <v>60</v>
      </c>
      <c r="H96" s="296" t="s">
        <v>1580</v>
      </c>
      <c r="I96" s="80" t="s">
        <v>135</v>
      </c>
      <c r="J96" s="77">
        <v>0</v>
      </c>
      <c r="K96" s="64"/>
      <c r="L96" s="64"/>
      <c r="M96" s="64"/>
    </row>
    <row r="97" spans="4:13" s="54" customFormat="1" ht="24.75" customHeight="1">
      <c r="D97" s="252">
        <v>89</v>
      </c>
      <c r="E97" s="59" t="s">
        <v>540</v>
      </c>
      <c r="F97" s="59" t="s">
        <v>541</v>
      </c>
      <c r="G97" s="78" t="s">
        <v>380</v>
      </c>
      <c r="H97" s="79" t="s">
        <v>542</v>
      </c>
      <c r="I97" s="80" t="s">
        <v>136</v>
      </c>
      <c r="J97" s="77">
        <v>0</v>
      </c>
      <c r="K97" s="64"/>
      <c r="L97" s="64"/>
      <c r="M97" s="64"/>
    </row>
    <row r="98" spans="4:13" s="54" customFormat="1" ht="24.75" customHeight="1">
      <c r="D98" s="252">
        <v>90</v>
      </c>
      <c r="E98" s="60" t="s">
        <v>171</v>
      </c>
      <c r="F98" s="60" t="s">
        <v>170</v>
      </c>
      <c r="G98" s="61">
        <v>40</v>
      </c>
      <c r="H98" s="62" t="s">
        <v>1271</v>
      </c>
      <c r="I98" s="67" t="s">
        <v>135</v>
      </c>
      <c r="J98" s="196">
        <v>30</v>
      </c>
      <c r="K98" s="64"/>
      <c r="L98" s="64"/>
      <c r="M98" s="64"/>
    </row>
    <row r="99" spans="4:13" s="54" customFormat="1" ht="24.75" customHeight="1">
      <c r="D99" s="252">
        <v>91</v>
      </c>
      <c r="E99" s="59" t="s">
        <v>169</v>
      </c>
      <c r="F99" s="59" t="s">
        <v>168</v>
      </c>
      <c r="G99" s="78" t="s">
        <v>692</v>
      </c>
      <c r="H99" s="79" t="s">
        <v>807</v>
      </c>
      <c r="I99" s="91" t="s">
        <v>136</v>
      </c>
      <c r="J99" s="77">
        <v>0</v>
      </c>
      <c r="K99" s="64"/>
      <c r="L99" s="64"/>
      <c r="M99" s="64"/>
    </row>
    <row r="100" spans="4:13" s="54" customFormat="1" ht="24.75" customHeight="1">
      <c r="D100" s="298">
        <v>92</v>
      </c>
      <c r="E100" s="79" t="s">
        <v>1270</v>
      </c>
      <c r="F100" s="79" t="s">
        <v>1269</v>
      </c>
      <c r="G100" s="78">
        <v>70</v>
      </c>
      <c r="H100" s="79" t="s">
        <v>1268</v>
      </c>
      <c r="I100" s="91" t="s">
        <v>135</v>
      </c>
      <c r="J100" s="77">
        <v>200</v>
      </c>
      <c r="K100" s="84"/>
      <c r="L100" s="64"/>
      <c r="M100" s="64"/>
    </row>
    <row r="101" spans="4:13" s="54" customFormat="1" ht="24.75" customHeight="1">
      <c r="D101" s="299">
        <v>93</v>
      </c>
      <c r="E101" s="79" t="s">
        <v>87</v>
      </c>
      <c r="F101" s="79" t="s">
        <v>88</v>
      </c>
      <c r="G101" s="78">
        <v>0</v>
      </c>
      <c r="H101" s="89"/>
      <c r="I101" s="80" t="s">
        <v>135</v>
      </c>
      <c r="J101" s="77">
        <v>70</v>
      </c>
      <c r="K101" s="84"/>
      <c r="L101" s="64"/>
      <c r="M101" s="64"/>
    </row>
    <row r="102" spans="4:13" s="54" customFormat="1" ht="24.75" customHeight="1">
      <c r="D102" s="252">
        <v>94</v>
      </c>
      <c r="E102" s="59" t="s">
        <v>89</v>
      </c>
      <c r="F102" s="59" t="s">
        <v>90</v>
      </c>
      <c r="G102" s="78">
        <v>70</v>
      </c>
      <c r="H102" s="79" t="s">
        <v>1267</v>
      </c>
      <c r="I102" s="80" t="s">
        <v>136</v>
      </c>
      <c r="J102" s="77">
        <v>0</v>
      </c>
      <c r="K102" s="64"/>
      <c r="L102" s="64"/>
      <c r="M102" s="64"/>
    </row>
    <row r="103" spans="4:13" s="54" customFormat="1" ht="24.75" customHeight="1">
      <c r="D103" s="252">
        <v>95</v>
      </c>
      <c r="E103" s="59" t="s">
        <v>34</v>
      </c>
      <c r="F103" s="59" t="s">
        <v>35</v>
      </c>
      <c r="G103" s="78">
        <v>0</v>
      </c>
      <c r="H103" s="89"/>
      <c r="I103" s="80" t="s">
        <v>135</v>
      </c>
      <c r="J103" s="77">
        <v>50</v>
      </c>
      <c r="K103" s="64"/>
      <c r="L103" s="64"/>
      <c r="M103" s="64"/>
    </row>
    <row r="104" spans="4:13" s="54" customFormat="1" ht="24.75" customHeight="1">
      <c r="D104" s="252">
        <v>96</v>
      </c>
      <c r="E104" s="59" t="s">
        <v>91</v>
      </c>
      <c r="F104" s="59" t="s">
        <v>92</v>
      </c>
      <c r="G104" s="78">
        <v>0</v>
      </c>
      <c r="H104" s="79"/>
      <c r="I104" s="80" t="s">
        <v>135</v>
      </c>
      <c r="J104" s="77">
        <v>50</v>
      </c>
      <c r="K104" s="64"/>
      <c r="L104" s="64"/>
      <c r="M104" s="64"/>
    </row>
    <row r="105" spans="4:13" s="54" customFormat="1" ht="24.75" customHeight="1">
      <c r="D105" s="252">
        <v>97</v>
      </c>
      <c r="E105" s="59" t="s">
        <v>399</v>
      </c>
      <c r="F105" s="59" t="s">
        <v>165</v>
      </c>
      <c r="G105" s="78">
        <v>0</v>
      </c>
      <c r="H105" s="79"/>
      <c r="I105" s="80" t="s">
        <v>135</v>
      </c>
      <c r="J105" s="77">
        <v>50</v>
      </c>
      <c r="K105" s="64"/>
      <c r="L105" s="64"/>
      <c r="M105" s="64"/>
    </row>
    <row r="106" spans="4:13" s="54" customFormat="1" ht="24.75" customHeight="1">
      <c r="D106" s="245">
        <v>98</v>
      </c>
      <c r="E106" s="60" t="s">
        <v>1266</v>
      </c>
      <c r="F106" s="60" t="s">
        <v>94</v>
      </c>
      <c r="G106" s="78">
        <v>0</v>
      </c>
      <c r="H106" s="79"/>
      <c r="I106" s="80" t="s">
        <v>135</v>
      </c>
      <c r="J106" s="77">
        <v>50</v>
      </c>
      <c r="K106" s="64"/>
      <c r="L106" s="64"/>
      <c r="M106" s="64"/>
    </row>
    <row r="107" spans="4:13" s="54" customFormat="1" ht="24.75" customHeight="1">
      <c r="D107" s="252">
        <v>99</v>
      </c>
      <c r="E107" s="60" t="s">
        <v>401</v>
      </c>
      <c r="F107" s="60" t="s">
        <v>95</v>
      </c>
      <c r="G107" s="78">
        <v>50</v>
      </c>
      <c r="H107" s="79" t="s">
        <v>1265</v>
      </c>
      <c r="I107" s="80" t="s">
        <v>136</v>
      </c>
      <c r="J107" s="77">
        <v>0</v>
      </c>
      <c r="K107" s="64"/>
      <c r="L107" s="64"/>
      <c r="M107" s="64"/>
    </row>
    <row r="108" spans="4:13" s="54" customFormat="1" ht="24.75" customHeight="1">
      <c r="D108" s="252">
        <v>100</v>
      </c>
      <c r="E108" s="60" t="s">
        <v>164</v>
      </c>
      <c r="F108" s="60" t="s">
        <v>163</v>
      </c>
      <c r="G108" s="78">
        <v>50</v>
      </c>
      <c r="H108" s="89" t="s">
        <v>1264</v>
      </c>
      <c r="I108" s="80" t="s">
        <v>136</v>
      </c>
      <c r="J108" s="77">
        <v>0</v>
      </c>
      <c r="K108" s="64"/>
      <c r="L108" s="64"/>
      <c r="M108" s="64"/>
    </row>
    <row r="109" spans="4:13" s="54" customFormat="1" ht="24.75" customHeight="1">
      <c r="D109" s="252">
        <v>102</v>
      </c>
      <c r="E109" s="60" t="s">
        <v>160</v>
      </c>
      <c r="F109" s="60" t="s">
        <v>159</v>
      </c>
      <c r="G109" s="78" t="s">
        <v>357</v>
      </c>
      <c r="H109" s="89" t="s">
        <v>543</v>
      </c>
      <c r="I109" s="80" t="s">
        <v>136</v>
      </c>
      <c r="J109" s="77">
        <v>0</v>
      </c>
      <c r="L109" s="64"/>
      <c r="M109" s="64"/>
    </row>
    <row r="110" spans="4:13" s="54" customFormat="1" ht="24.75" customHeight="1">
      <c r="D110" s="245">
        <v>103</v>
      </c>
      <c r="E110" s="60" t="s">
        <v>158</v>
      </c>
      <c r="F110" s="60" t="s">
        <v>157</v>
      </c>
      <c r="G110" s="78" t="s">
        <v>357</v>
      </c>
      <c r="H110" s="89" t="s">
        <v>544</v>
      </c>
      <c r="I110" s="80" t="s">
        <v>136</v>
      </c>
      <c r="J110" s="77">
        <v>0</v>
      </c>
      <c r="K110" s="64"/>
      <c r="L110" s="64"/>
      <c r="M110" s="64"/>
    </row>
    <row r="111" spans="4:13" s="54" customFormat="1" ht="24.75" customHeight="1">
      <c r="D111" s="252">
        <v>104</v>
      </c>
      <c r="E111" s="60" t="s">
        <v>36</v>
      </c>
      <c r="F111" s="60" t="s">
        <v>37</v>
      </c>
      <c r="G111" s="78">
        <v>70</v>
      </c>
      <c r="H111" s="79" t="s">
        <v>1263</v>
      </c>
      <c r="I111" s="80" t="s">
        <v>136</v>
      </c>
      <c r="J111" s="77">
        <v>0</v>
      </c>
      <c r="K111" s="64"/>
      <c r="L111" s="64"/>
      <c r="M111" s="64"/>
    </row>
    <row r="112" spans="4:13" s="54" customFormat="1" ht="24.75" customHeight="1">
      <c r="D112" s="252">
        <v>105</v>
      </c>
      <c r="E112" s="60" t="s">
        <v>155</v>
      </c>
      <c r="F112" s="60" t="s">
        <v>96</v>
      </c>
      <c r="G112" s="78">
        <v>0</v>
      </c>
      <c r="H112" s="79"/>
      <c r="I112" s="80" t="s">
        <v>135</v>
      </c>
      <c r="J112" s="77">
        <v>70</v>
      </c>
      <c r="K112" s="64"/>
      <c r="L112" s="64"/>
      <c r="M112" s="64"/>
    </row>
    <row r="113" spans="4:14" s="54" customFormat="1" ht="24.75" customHeight="1">
      <c r="D113" s="252">
        <v>106</v>
      </c>
      <c r="E113" s="60" t="s">
        <v>154</v>
      </c>
      <c r="F113" s="60" t="s">
        <v>96</v>
      </c>
      <c r="G113" s="78">
        <v>0</v>
      </c>
      <c r="H113" s="79"/>
      <c r="I113" s="80" t="s">
        <v>135</v>
      </c>
      <c r="J113" s="77">
        <v>50</v>
      </c>
      <c r="K113" s="64"/>
      <c r="L113" s="64"/>
      <c r="M113" s="64"/>
    </row>
    <row r="114" spans="4:14" s="54" customFormat="1" ht="24.75" customHeight="1">
      <c r="D114" s="252">
        <v>107</v>
      </c>
      <c r="E114" s="60" t="s">
        <v>97</v>
      </c>
      <c r="F114" s="60" t="s">
        <v>98</v>
      </c>
      <c r="G114" s="78" t="s">
        <v>357</v>
      </c>
      <c r="H114" s="89" t="s">
        <v>545</v>
      </c>
      <c r="I114" s="80" t="s">
        <v>136</v>
      </c>
      <c r="J114" s="77">
        <v>0</v>
      </c>
      <c r="K114" s="64"/>
      <c r="L114" s="64"/>
      <c r="M114" s="64"/>
    </row>
    <row r="115" spans="4:14" s="54" customFormat="1" ht="24.75" customHeight="1">
      <c r="D115" s="245">
        <v>108</v>
      </c>
      <c r="E115" s="60" t="s">
        <v>153</v>
      </c>
      <c r="F115" s="60" t="s">
        <v>152</v>
      </c>
      <c r="G115" s="78">
        <v>0</v>
      </c>
      <c r="H115" s="79"/>
      <c r="I115" s="80" t="s">
        <v>135</v>
      </c>
      <c r="J115" s="77">
        <v>70</v>
      </c>
      <c r="K115" s="66"/>
      <c r="L115" s="64"/>
      <c r="M115" s="64"/>
      <c r="N115" s="64"/>
    </row>
    <row r="116" spans="4:14" s="54" customFormat="1" ht="24.75" customHeight="1">
      <c r="D116" s="252">
        <v>109</v>
      </c>
      <c r="E116" s="60" t="s">
        <v>99</v>
      </c>
      <c r="F116" s="60" t="s">
        <v>100</v>
      </c>
      <c r="G116" s="78">
        <v>65</v>
      </c>
      <c r="H116" s="79" t="s">
        <v>1262</v>
      </c>
      <c r="I116" s="80" t="s">
        <v>136</v>
      </c>
      <c r="J116" s="77">
        <v>0</v>
      </c>
      <c r="K116" s="64"/>
      <c r="L116" s="64"/>
      <c r="M116" s="64"/>
    </row>
    <row r="117" spans="4:14" s="54" customFormat="1" ht="24.75" customHeight="1">
      <c r="D117" s="252">
        <v>110</v>
      </c>
      <c r="E117" s="60" t="s">
        <v>554</v>
      </c>
      <c r="F117" s="60" t="s">
        <v>151</v>
      </c>
      <c r="G117" s="78">
        <v>0</v>
      </c>
      <c r="H117" s="79"/>
      <c r="I117" s="80" t="s">
        <v>135</v>
      </c>
      <c r="J117" s="77">
        <v>50</v>
      </c>
      <c r="K117" s="64"/>
      <c r="L117" s="64"/>
      <c r="M117" s="64"/>
    </row>
    <row r="118" spans="4:14" s="54" customFormat="1" ht="24.75" customHeight="1">
      <c r="D118" s="252">
        <v>111</v>
      </c>
      <c r="E118" s="60" t="s">
        <v>101</v>
      </c>
      <c r="F118" s="60" t="s">
        <v>708</v>
      </c>
      <c r="G118" s="78">
        <v>70</v>
      </c>
      <c r="H118" s="89" t="s">
        <v>866</v>
      </c>
      <c r="I118" s="80" t="s">
        <v>136</v>
      </c>
      <c r="J118" s="77">
        <v>0</v>
      </c>
      <c r="K118" s="64"/>
      <c r="L118" s="64"/>
      <c r="M118" s="64"/>
    </row>
    <row r="119" spans="4:14" s="54" customFormat="1" ht="24.75" customHeight="1">
      <c r="D119" s="252">
        <v>112</v>
      </c>
      <c r="E119" s="60" t="s">
        <v>709</v>
      </c>
      <c r="F119" s="60" t="s">
        <v>104</v>
      </c>
      <c r="G119" s="78" t="s">
        <v>357</v>
      </c>
      <c r="H119" s="89" t="s">
        <v>499</v>
      </c>
      <c r="I119" s="80" t="s">
        <v>136</v>
      </c>
      <c r="J119" s="77">
        <v>0</v>
      </c>
      <c r="K119" s="64"/>
      <c r="L119" s="64"/>
      <c r="M119" s="64"/>
    </row>
    <row r="120" spans="4:14" s="54" customFormat="1" ht="24.75" customHeight="1">
      <c r="D120" s="245">
        <v>113</v>
      </c>
      <c r="E120" s="60" t="s">
        <v>794</v>
      </c>
      <c r="F120" s="60" t="s">
        <v>795</v>
      </c>
      <c r="G120" s="61">
        <v>50</v>
      </c>
      <c r="H120" s="300" t="s">
        <v>796</v>
      </c>
      <c r="I120" s="67" t="s">
        <v>136</v>
      </c>
      <c r="J120" s="196">
        <v>0</v>
      </c>
      <c r="K120" s="53"/>
      <c r="L120" s="53"/>
      <c r="M120" s="53"/>
    </row>
    <row r="121" spans="4:14" s="54" customFormat="1" ht="24.75" customHeight="1">
      <c r="D121" s="252">
        <v>114</v>
      </c>
      <c r="E121" s="60" t="s">
        <v>105</v>
      </c>
      <c r="F121" s="60" t="s">
        <v>106</v>
      </c>
      <c r="G121" s="295">
        <v>70</v>
      </c>
      <c r="H121" s="296" t="s">
        <v>858</v>
      </c>
      <c r="I121" s="67" t="s">
        <v>136</v>
      </c>
      <c r="J121" s="196">
        <v>0</v>
      </c>
      <c r="K121" s="53"/>
      <c r="L121" s="53"/>
      <c r="M121" s="53"/>
    </row>
    <row r="122" spans="4:14" s="54" customFormat="1" ht="24.75" customHeight="1">
      <c r="D122" s="252">
        <v>115</v>
      </c>
      <c r="E122" s="60" t="s">
        <v>107</v>
      </c>
      <c r="F122" s="60" t="s">
        <v>108</v>
      </c>
      <c r="G122" s="78">
        <v>70</v>
      </c>
      <c r="H122" s="79" t="s">
        <v>1261</v>
      </c>
      <c r="I122" s="80" t="s">
        <v>136</v>
      </c>
      <c r="J122" s="77">
        <v>0</v>
      </c>
      <c r="K122" s="57"/>
      <c r="L122" s="57"/>
      <c r="M122" s="57"/>
    </row>
    <row r="123" spans="4:14" s="54" customFormat="1" ht="24.75" customHeight="1">
      <c r="D123" s="252">
        <v>116</v>
      </c>
      <c r="E123" s="60" t="s">
        <v>109</v>
      </c>
      <c r="F123" s="67" t="s">
        <v>689</v>
      </c>
      <c r="G123" s="78">
        <v>70</v>
      </c>
      <c r="H123" s="89" t="s">
        <v>879</v>
      </c>
      <c r="I123" s="80" t="s">
        <v>136</v>
      </c>
      <c r="J123" s="77">
        <v>0</v>
      </c>
      <c r="K123" s="57"/>
      <c r="L123" s="57"/>
      <c r="M123" s="57"/>
    </row>
    <row r="124" spans="4:14" s="54" customFormat="1" ht="24.75" customHeight="1">
      <c r="D124" s="252">
        <v>117</v>
      </c>
      <c r="E124" s="60" t="s">
        <v>687</v>
      </c>
      <c r="F124" s="67" t="s">
        <v>688</v>
      </c>
      <c r="G124" s="61">
        <v>50</v>
      </c>
      <c r="H124" s="290" t="s">
        <v>690</v>
      </c>
      <c r="I124" s="67" t="s">
        <v>136</v>
      </c>
      <c r="J124" s="196">
        <v>0</v>
      </c>
      <c r="K124" s="57"/>
      <c r="L124" s="57"/>
      <c r="M124" s="57"/>
    </row>
    <row r="125" spans="4:14" s="54" customFormat="1" ht="24.75" customHeight="1">
      <c r="D125" s="245">
        <v>118</v>
      </c>
      <c r="E125" s="60" t="s">
        <v>148</v>
      </c>
      <c r="F125" s="60" t="s">
        <v>38</v>
      </c>
      <c r="G125" s="61">
        <v>0</v>
      </c>
      <c r="H125" s="60"/>
      <c r="I125" s="67" t="s">
        <v>135</v>
      </c>
      <c r="J125" s="196">
        <v>220</v>
      </c>
      <c r="K125" s="53"/>
      <c r="L125" s="53"/>
      <c r="M125" s="53"/>
    </row>
    <row r="126" spans="4:14" s="54" customFormat="1" ht="24.75" customHeight="1">
      <c r="D126" s="252">
        <v>119</v>
      </c>
      <c r="E126" s="60" t="s">
        <v>111</v>
      </c>
      <c r="F126" s="60" t="s">
        <v>20</v>
      </c>
      <c r="G126" s="61">
        <v>0</v>
      </c>
      <c r="H126" s="60"/>
      <c r="I126" s="67" t="s">
        <v>135</v>
      </c>
      <c r="J126" s="196">
        <v>70</v>
      </c>
      <c r="K126" s="57"/>
      <c r="L126" s="57"/>
      <c r="M126" s="57"/>
    </row>
    <row r="127" spans="4:14" s="54" customFormat="1" ht="24.75" customHeight="1">
      <c r="D127" s="252">
        <v>120</v>
      </c>
      <c r="E127" s="60" t="s">
        <v>146</v>
      </c>
      <c r="F127" s="60" t="s">
        <v>145</v>
      </c>
      <c r="G127" s="61" t="s">
        <v>357</v>
      </c>
      <c r="H127" s="60" t="s">
        <v>546</v>
      </c>
      <c r="I127" s="67" t="s">
        <v>136</v>
      </c>
      <c r="J127" s="196">
        <v>0</v>
      </c>
      <c r="K127" s="53"/>
      <c r="L127" s="64"/>
      <c r="M127" s="64"/>
    </row>
    <row r="128" spans="4:14" s="54" customFormat="1" ht="24.75" customHeight="1">
      <c r="D128" s="252">
        <v>121</v>
      </c>
      <c r="E128" s="60" t="s">
        <v>112</v>
      </c>
      <c r="F128" s="60" t="s">
        <v>113</v>
      </c>
      <c r="G128" s="295">
        <v>30</v>
      </c>
      <c r="H128" s="301" t="s">
        <v>859</v>
      </c>
      <c r="I128" s="80" t="s">
        <v>136</v>
      </c>
      <c r="J128" s="77">
        <v>0</v>
      </c>
      <c r="K128" s="53"/>
      <c r="L128" s="53"/>
      <c r="M128" s="53"/>
    </row>
    <row r="129" spans="4:13" s="54" customFormat="1" ht="24.75" customHeight="1">
      <c r="D129" s="252">
        <v>122</v>
      </c>
      <c r="E129" s="60" t="s">
        <v>143</v>
      </c>
      <c r="F129" s="60" t="s">
        <v>142</v>
      </c>
      <c r="G129" s="61">
        <v>50</v>
      </c>
      <c r="H129" s="60" t="s">
        <v>1260</v>
      </c>
      <c r="I129" s="67" t="s">
        <v>136</v>
      </c>
      <c r="J129" s="196">
        <v>0</v>
      </c>
      <c r="K129" s="53"/>
      <c r="L129" s="64"/>
      <c r="M129" s="64"/>
    </row>
    <row r="130" spans="4:13" s="54" customFormat="1" ht="24.75" customHeight="1">
      <c r="D130" s="245">
        <v>123</v>
      </c>
      <c r="E130" s="60" t="s">
        <v>1259</v>
      </c>
      <c r="F130" s="60" t="s">
        <v>113</v>
      </c>
      <c r="G130" s="78" t="s">
        <v>380</v>
      </c>
      <c r="H130" s="253" t="s">
        <v>1258</v>
      </c>
      <c r="I130" s="80" t="s">
        <v>136</v>
      </c>
      <c r="J130" s="77">
        <v>0</v>
      </c>
      <c r="K130" s="64"/>
      <c r="L130" s="64"/>
      <c r="M130" s="64"/>
    </row>
    <row r="131" spans="4:13" s="54" customFormat="1" ht="24.75" customHeight="1">
      <c r="D131" s="252">
        <v>124</v>
      </c>
      <c r="E131" s="60" t="s">
        <v>809</v>
      </c>
      <c r="F131" s="60" t="s">
        <v>810</v>
      </c>
      <c r="G131" s="61">
        <v>50</v>
      </c>
      <c r="H131" s="60" t="s">
        <v>811</v>
      </c>
      <c r="I131" s="67" t="s">
        <v>136</v>
      </c>
      <c r="J131" s="196">
        <v>0</v>
      </c>
      <c r="K131" s="53"/>
      <c r="L131" s="64"/>
      <c r="M131" s="64"/>
    </row>
    <row r="132" spans="4:13" s="54" customFormat="1" ht="24.75" customHeight="1">
      <c r="D132" s="252">
        <v>125</v>
      </c>
      <c r="E132" s="60" t="s">
        <v>547</v>
      </c>
      <c r="F132" s="60" t="s">
        <v>141</v>
      </c>
      <c r="G132" s="61">
        <v>0</v>
      </c>
      <c r="H132" s="60"/>
      <c r="I132" s="67" t="s">
        <v>135</v>
      </c>
      <c r="J132" s="196">
        <v>70</v>
      </c>
      <c r="K132" s="53"/>
      <c r="L132" s="64"/>
      <c r="M132" s="64"/>
    </row>
    <row r="133" spans="4:13" s="54" customFormat="1" ht="24.75" customHeight="1">
      <c r="D133" s="252">
        <v>126</v>
      </c>
      <c r="E133" s="59" t="s">
        <v>140</v>
      </c>
      <c r="F133" s="59" t="s">
        <v>139</v>
      </c>
      <c r="G133" s="78" t="s">
        <v>357</v>
      </c>
      <c r="H133" s="79" t="s">
        <v>548</v>
      </c>
      <c r="I133" s="80" t="s">
        <v>136</v>
      </c>
      <c r="J133" s="77">
        <v>0</v>
      </c>
      <c r="K133" s="64"/>
      <c r="L133" s="64"/>
      <c r="M133" s="64"/>
    </row>
    <row r="134" spans="4:13" s="54" customFormat="1" ht="24.75" customHeight="1">
      <c r="D134" s="252">
        <v>127</v>
      </c>
      <c r="E134" s="59" t="s">
        <v>39</v>
      </c>
      <c r="F134" s="59" t="s">
        <v>40</v>
      </c>
      <c r="G134" s="78">
        <v>70</v>
      </c>
      <c r="H134" s="79" t="s">
        <v>864</v>
      </c>
      <c r="I134" s="80" t="s">
        <v>136</v>
      </c>
      <c r="J134" s="77">
        <v>0</v>
      </c>
      <c r="K134" s="64"/>
      <c r="L134" s="64"/>
      <c r="M134" s="64"/>
    </row>
    <row r="135" spans="4:13" s="54" customFormat="1" ht="24.75" customHeight="1">
      <c r="D135" s="252">
        <v>129</v>
      </c>
      <c r="E135" s="70" t="s">
        <v>549</v>
      </c>
      <c r="F135" s="70" t="s">
        <v>263</v>
      </c>
      <c r="G135" s="78" t="s">
        <v>693</v>
      </c>
      <c r="H135" s="79" t="s">
        <v>550</v>
      </c>
      <c r="I135" s="80" t="s">
        <v>136</v>
      </c>
      <c r="J135" s="77">
        <v>0</v>
      </c>
      <c r="K135" s="64"/>
      <c r="L135" s="64"/>
      <c r="M135" s="64"/>
    </row>
    <row r="136" spans="4:13" s="54" customFormat="1" ht="24.75" customHeight="1">
      <c r="D136" s="252">
        <v>130</v>
      </c>
      <c r="E136" s="70" t="s">
        <v>41</v>
      </c>
      <c r="F136" s="70" t="s">
        <v>114</v>
      </c>
      <c r="G136" s="61">
        <v>20</v>
      </c>
      <c r="H136" s="60" t="s">
        <v>699</v>
      </c>
      <c r="I136" s="67" t="s">
        <v>135</v>
      </c>
      <c r="J136" s="196">
        <v>24</v>
      </c>
      <c r="K136" s="53"/>
      <c r="L136" s="64"/>
      <c r="M136" s="64"/>
    </row>
    <row r="137" spans="4:13" s="54" customFormat="1" ht="24.75" customHeight="1">
      <c r="D137" s="252">
        <v>131</v>
      </c>
      <c r="E137" s="70" t="s">
        <v>42</v>
      </c>
      <c r="F137" s="70" t="s">
        <v>43</v>
      </c>
      <c r="G137" s="61">
        <v>70</v>
      </c>
      <c r="H137" s="70" t="s">
        <v>808</v>
      </c>
      <c r="I137" s="67" t="s">
        <v>136</v>
      </c>
      <c r="J137" s="196">
        <v>0</v>
      </c>
      <c r="K137" s="53"/>
      <c r="L137" s="64"/>
      <c r="M137" s="64"/>
    </row>
    <row r="138" spans="4:13" s="54" customFormat="1" ht="24.75" customHeight="1">
      <c r="D138" s="252">
        <v>132</v>
      </c>
      <c r="E138" s="71" t="s">
        <v>44</v>
      </c>
      <c r="F138" s="71" t="s">
        <v>45</v>
      </c>
      <c r="G138" s="192">
        <v>0</v>
      </c>
      <c r="H138" s="194"/>
      <c r="I138" s="87" t="s">
        <v>135</v>
      </c>
      <c r="J138" s="93">
        <v>70</v>
      </c>
      <c r="K138" s="64"/>
      <c r="L138" s="64"/>
      <c r="M138" s="64"/>
    </row>
    <row r="139" spans="4:13" s="54" customFormat="1" ht="24.75" customHeight="1">
      <c r="D139" s="72"/>
      <c r="E139" s="474" t="s">
        <v>553</v>
      </c>
      <c r="F139" s="475"/>
      <c r="G139" s="92">
        <f>SUM(G11:G138)</f>
        <v>3310</v>
      </c>
      <c r="H139" s="27"/>
      <c r="I139" s="64"/>
      <c r="J139" s="94">
        <f>SUM(J11:J138)</f>
        <v>3289</v>
      </c>
      <c r="K139" s="95" t="s">
        <v>13</v>
      </c>
    </row>
    <row r="140" spans="4:13">
      <c r="D140" s="26"/>
      <c r="E140" s="26"/>
      <c r="F140" s="26"/>
      <c r="G140" s="28"/>
      <c r="H140" s="27"/>
      <c r="I140" s="26"/>
      <c r="J140" s="26"/>
      <c r="K140" s="26"/>
    </row>
    <row r="141" spans="4:13">
      <c r="D141" s="26"/>
      <c r="E141" s="26"/>
      <c r="F141" s="26"/>
      <c r="G141" s="18" t="s">
        <v>1</v>
      </c>
      <c r="H141" s="27">
        <f>G51+G71+G94+G96+10+G128</f>
        <v>340</v>
      </c>
      <c r="I141" s="26"/>
      <c r="J141" s="26"/>
      <c r="K141" s="26"/>
    </row>
    <row r="142" spans="4:13">
      <c r="E142" s="23" t="s">
        <v>134</v>
      </c>
    </row>
    <row r="143" spans="4:13">
      <c r="E143" s="25" t="s">
        <v>133</v>
      </c>
      <c r="F143" s="24"/>
    </row>
    <row r="144" spans="4:13">
      <c r="E144" s="25" t="s">
        <v>132</v>
      </c>
      <c r="F144" s="24"/>
    </row>
    <row r="145" spans="5:6">
      <c r="E145" s="25" t="s">
        <v>131</v>
      </c>
      <c r="F145" s="24"/>
    </row>
    <row r="147" spans="5:6">
      <c r="E147" s="195" t="s">
        <v>1646</v>
      </c>
    </row>
  </sheetData>
  <mergeCells count="6">
    <mergeCell ref="J9:J10"/>
    <mergeCell ref="E139:F139"/>
    <mergeCell ref="D9:D10"/>
    <mergeCell ref="G9:G10"/>
    <mergeCell ref="H9:H10"/>
    <mergeCell ref="I9:I10"/>
  </mergeCells>
  <pageMargins left="0.7" right="0.7" top="0.75" bottom="0.75" header="0.3" footer="0.3"/>
  <pageSetup paperSize="9" scale="59" fitToHeight="0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1580"/>
  <sheetViews>
    <sheetView topLeftCell="A115" zoomScale="60" zoomScaleNormal="60" workbookViewId="0">
      <selection activeCell="J1" sqref="J1"/>
    </sheetView>
  </sheetViews>
  <sheetFormatPr baseColWidth="10" defaultRowHeight="15"/>
  <cols>
    <col min="1" max="1" width="13.28515625" customWidth="1"/>
    <col min="2" max="2" width="37.140625" bestFit="1" customWidth="1"/>
    <col min="3" max="3" width="12.42578125" customWidth="1"/>
    <col min="4" max="4" width="33" bestFit="1" customWidth="1"/>
    <col min="5" max="5" width="31.5703125" bestFit="1" customWidth="1"/>
    <col min="6" max="6" width="19.7109375" bestFit="1" customWidth="1"/>
    <col min="7" max="7" width="24.5703125" bestFit="1" customWidth="1"/>
    <col min="8" max="8" width="36.140625" bestFit="1" customWidth="1"/>
    <col min="9" max="9" width="21.5703125" customWidth="1"/>
    <col min="10" max="10" width="13.140625" bestFit="1" customWidth="1"/>
    <col min="11" max="11" width="30.140625" style="17" customWidth="1"/>
    <col min="12" max="12" width="15.140625" customWidth="1"/>
    <col min="13" max="13" width="11.42578125" customWidth="1"/>
  </cols>
  <sheetData>
    <row r="1" spans="1:11">
      <c r="F1" s="478"/>
      <c r="G1" s="478"/>
      <c r="H1" s="282"/>
      <c r="I1" s="282"/>
      <c r="J1" s="282"/>
      <c r="K1"/>
    </row>
    <row r="2" spans="1:11" ht="70.5" customHeight="1">
      <c r="A2" s="479" t="s">
        <v>1647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</row>
    <row r="3" spans="1:11" s="7" customFormat="1" ht="27.75" customHeight="1">
      <c r="A3" s="211" t="s">
        <v>10</v>
      </c>
      <c r="B3" s="212" t="s">
        <v>46</v>
      </c>
      <c r="C3" s="212" t="s">
        <v>332</v>
      </c>
      <c r="D3" s="212" t="s">
        <v>331</v>
      </c>
      <c r="E3" s="212" t="s">
        <v>330</v>
      </c>
      <c r="F3" s="212" t="s">
        <v>1</v>
      </c>
      <c r="G3" s="212" t="s">
        <v>2</v>
      </c>
      <c r="H3" s="212" t="s">
        <v>329</v>
      </c>
      <c r="I3" s="212" t="s">
        <v>282</v>
      </c>
      <c r="J3" s="212" t="s">
        <v>130</v>
      </c>
      <c r="K3" s="212" t="s">
        <v>406</v>
      </c>
    </row>
    <row r="4" spans="1:11" s="7" customFormat="1" ht="27.75" customHeight="1">
      <c r="A4" s="207">
        <v>45733</v>
      </c>
      <c r="B4" s="204" t="s">
        <v>320</v>
      </c>
      <c r="C4" s="188">
        <v>2</v>
      </c>
      <c r="D4" s="98">
        <v>2</v>
      </c>
      <c r="E4" s="98">
        <f>C4*Tabla1442[[#This Row],[PRECIO UNITARIO]]</f>
        <v>4</v>
      </c>
      <c r="F4" s="98">
        <v>0</v>
      </c>
      <c r="G4" s="98">
        <v>4</v>
      </c>
      <c r="H4" s="98">
        <f t="shared" ref="H4:H67" si="0">F4+G4</f>
        <v>4</v>
      </c>
      <c r="I4" s="97" t="str">
        <f t="shared" ref="I4:I67" si="1">IF((E4=H4),"CANCELADO","SALDO PENDIENTE")</f>
        <v>CANCELADO</v>
      </c>
      <c r="J4" s="97">
        <f>Tabla1442[[#This Row],[VALOR A PAGAR]]-Tabla1442[[#This Row],[VALOR CANCELADO]]</f>
        <v>0</v>
      </c>
      <c r="K4" s="205" t="s">
        <v>669</v>
      </c>
    </row>
    <row r="5" spans="1:11" s="7" customFormat="1" ht="27.75" customHeight="1">
      <c r="A5" s="207">
        <v>45736</v>
      </c>
      <c r="B5" s="204" t="s">
        <v>575</v>
      </c>
      <c r="C5" s="188">
        <v>7</v>
      </c>
      <c r="D5" s="98">
        <v>8</v>
      </c>
      <c r="E5" s="98">
        <f>C5*Tabla1442[[#This Row],[PRECIO UNITARIO]]</f>
        <v>56</v>
      </c>
      <c r="F5" s="98">
        <v>0</v>
      </c>
      <c r="G5" s="98">
        <v>56</v>
      </c>
      <c r="H5" s="98">
        <f t="shared" si="0"/>
        <v>56</v>
      </c>
      <c r="I5" s="97" t="str">
        <f t="shared" si="1"/>
        <v>CANCELADO</v>
      </c>
      <c r="J5" s="97">
        <f>Tabla1442[[#This Row],[VALOR A PAGAR]]-Tabla1442[[#This Row],[VALOR CANCELADO]]</f>
        <v>0</v>
      </c>
      <c r="K5" s="205"/>
    </row>
    <row r="6" spans="1:11" s="7" customFormat="1" ht="27.75" customHeight="1">
      <c r="A6" s="207">
        <v>45736</v>
      </c>
      <c r="B6" s="204" t="s">
        <v>665</v>
      </c>
      <c r="C6" s="188">
        <v>7</v>
      </c>
      <c r="D6" s="98">
        <v>8</v>
      </c>
      <c r="E6" s="98">
        <f>C6*Tabla1442[[#This Row],[PRECIO UNITARIO]]</f>
        <v>56</v>
      </c>
      <c r="F6" s="98">
        <v>0</v>
      </c>
      <c r="G6" s="98">
        <v>56</v>
      </c>
      <c r="H6" s="98">
        <f t="shared" si="0"/>
        <v>56</v>
      </c>
      <c r="I6" s="97" t="str">
        <f t="shared" si="1"/>
        <v>CANCELADO</v>
      </c>
      <c r="J6" s="97">
        <f>Tabla1442[[#This Row],[VALOR A PAGAR]]-Tabla1442[[#This Row],[VALOR CANCELADO]]</f>
        <v>0</v>
      </c>
      <c r="K6" s="205"/>
    </row>
    <row r="7" spans="1:11" s="7" customFormat="1" ht="27.75" customHeight="1">
      <c r="A7" s="207">
        <v>45737</v>
      </c>
      <c r="B7" s="204" t="s">
        <v>571</v>
      </c>
      <c r="C7" s="188">
        <v>3</v>
      </c>
      <c r="D7" s="98">
        <v>8</v>
      </c>
      <c r="E7" s="98">
        <f>C7*Tabla1442[[#This Row],[PRECIO UNITARIO]]</f>
        <v>24</v>
      </c>
      <c r="F7" s="98">
        <v>0</v>
      </c>
      <c r="G7" s="98">
        <v>24</v>
      </c>
      <c r="H7" s="98">
        <f t="shared" si="0"/>
        <v>24</v>
      </c>
      <c r="I7" s="97" t="str">
        <f t="shared" si="1"/>
        <v>CANCELADO</v>
      </c>
      <c r="J7" s="97">
        <f>Tabla1442[[#This Row],[VALOR A PAGAR]]-Tabla1442[[#This Row],[VALOR CANCELADO]]</f>
        <v>0</v>
      </c>
      <c r="K7" s="205"/>
    </row>
    <row r="8" spans="1:11" s="7" customFormat="1" ht="27.75" customHeight="1">
      <c r="A8" s="207">
        <v>45737</v>
      </c>
      <c r="B8" s="204" t="s">
        <v>315</v>
      </c>
      <c r="C8" s="188">
        <v>2</v>
      </c>
      <c r="D8" s="98">
        <v>8</v>
      </c>
      <c r="E8" s="98">
        <f>C8*Tabla1442[[#This Row],[PRECIO UNITARIO]]</f>
        <v>16</v>
      </c>
      <c r="F8" s="98">
        <v>0</v>
      </c>
      <c r="G8" s="98">
        <v>16</v>
      </c>
      <c r="H8" s="98">
        <f t="shared" si="0"/>
        <v>16</v>
      </c>
      <c r="I8" s="97" t="str">
        <f t="shared" si="1"/>
        <v>CANCELADO</v>
      </c>
      <c r="J8" s="97">
        <f>Tabla1442[[#This Row],[VALOR A PAGAR]]-Tabla1442[[#This Row],[VALOR CANCELADO]]</f>
        <v>0</v>
      </c>
      <c r="K8" s="243"/>
    </row>
    <row r="9" spans="1:11" s="7" customFormat="1" ht="27.75" customHeight="1">
      <c r="A9" s="207">
        <v>45737</v>
      </c>
      <c r="B9" s="204" t="s">
        <v>324</v>
      </c>
      <c r="C9" s="188">
        <v>2</v>
      </c>
      <c r="D9" s="98">
        <v>8</v>
      </c>
      <c r="E9" s="98">
        <f>C9*Tabla1442[[#This Row],[PRECIO UNITARIO]]</f>
        <v>16</v>
      </c>
      <c r="F9" s="98">
        <v>0</v>
      </c>
      <c r="G9" s="98">
        <v>16</v>
      </c>
      <c r="H9" s="98">
        <f t="shared" si="0"/>
        <v>16</v>
      </c>
      <c r="I9" s="97" t="str">
        <f t="shared" si="1"/>
        <v>CANCELADO</v>
      </c>
      <c r="J9" s="97">
        <f>Tabla1442[[#This Row],[VALOR A PAGAR]]-Tabla1442[[#This Row],[VALOR CANCELADO]]</f>
        <v>0</v>
      </c>
      <c r="K9" s="205" t="s">
        <v>667</v>
      </c>
    </row>
    <row r="10" spans="1:11" s="7" customFormat="1" ht="27.75" customHeight="1">
      <c r="A10" s="207">
        <v>45740</v>
      </c>
      <c r="B10" s="204" t="s">
        <v>560</v>
      </c>
      <c r="C10" s="188">
        <v>1</v>
      </c>
      <c r="D10" s="98">
        <v>8</v>
      </c>
      <c r="E10" s="98">
        <f>C10*Tabla1442[[#This Row],[PRECIO UNITARIO]]</f>
        <v>8</v>
      </c>
      <c r="F10" s="98">
        <v>0</v>
      </c>
      <c r="G10" s="98">
        <v>8</v>
      </c>
      <c r="H10" s="98">
        <f t="shared" si="0"/>
        <v>8</v>
      </c>
      <c r="I10" s="97" t="str">
        <f t="shared" si="1"/>
        <v>CANCELADO</v>
      </c>
      <c r="J10" s="97">
        <f>Tabla1442[[#This Row],[VALOR A PAGAR]]-Tabla1442[[#This Row],[VALOR CANCELADO]]</f>
        <v>0</v>
      </c>
      <c r="K10" s="205"/>
    </row>
    <row r="11" spans="1:11" s="7" customFormat="1" ht="27.75" customHeight="1">
      <c r="A11" s="207">
        <v>45741</v>
      </c>
      <c r="B11" s="204" t="s">
        <v>303</v>
      </c>
      <c r="C11" s="188">
        <v>10</v>
      </c>
      <c r="D11" s="98">
        <v>6</v>
      </c>
      <c r="E11" s="98">
        <f>C11*Tabla1442[[#This Row],[PRECIO UNITARIO]]</f>
        <v>60</v>
      </c>
      <c r="F11" s="98">
        <v>0</v>
      </c>
      <c r="G11" s="98">
        <v>60</v>
      </c>
      <c r="H11" s="98">
        <f t="shared" si="0"/>
        <v>60</v>
      </c>
      <c r="I11" s="97" t="str">
        <f t="shared" si="1"/>
        <v>CANCELADO</v>
      </c>
      <c r="J11" s="97">
        <f>Tabla1442[[#This Row],[VALOR A PAGAR]]-Tabla1442[[#This Row],[VALOR CANCELADO]]</f>
        <v>0</v>
      </c>
      <c r="K11" s="205"/>
    </row>
    <row r="12" spans="1:11" s="7" customFormat="1" ht="27.75" customHeight="1">
      <c r="A12" s="207">
        <v>45741</v>
      </c>
      <c r="B12" s="204" t="s">
        <v>308</v>
      </c>
      <c r="C12" s="188">
        <v>1</v>
      </c>
      <c r="D12" s="98">
        <v>8</v>
      </c>
      <c r="E12" s="98">
        <f>C12*Tabla1442[[#This Row],[PRECIO UNITARIO]]</f>
        <v>8</v>
      </c>
      <c r="F12" s="98">
        <v>0</v>
      </c>
      <c r="G12" s="98">
        <v>8</v>
      </c>
      <c r="H12" s="98">
        <f t="shared" si="0"/>
        <v>8</v>
      </c>
      <c r="I12" s="97" t="str">
        <f t="shared" si="1"/>
        <v>CANCELADO</v>
      </c>
      <c r="J12" s="97">
        <f>Tabla1442[[#This Row],[VALOR A PAGAR]]-Tabla1442[[#This Row],[VALOR CANCELADO]]</f>
        <v>0</v>
      </c>
      <c r="K12" s="205"/>
    </row>
    <row r="13" spans="1:11" s="7" customFormat="1" ht="27.75" customHeight="1">
      <c r="A13" s="233">
        <v>45742</v>
      </c>
      <c r="B13" s="213" t="s">
        <v>336</v>
      </c>
      <c r="C13" s="22">
        <v>1</v>
      </c>
      <c r="D13" s="98">
        <v>8</v>
      </c>
      <c r="E13" s="98">
        <f>C13*Tabla1442[[#This Row],[PRECIO UNITARIO]]</f>
        <v>8</v>
      </c>
      <c r="F13" s="98">
        <v>8</v>
      </c>
      <c r="G13" s="98">
        <v>0</v>
      </c>
      <c r="H13" s="98">
        <f t="shared" si="0"/>
        <v>8</v>
      </c>
      <c r="I13" s="97" t="str">
        <f t="shared" si="1"/>
        <v>CANCELADO</v>
      </c>
      <c r="J13" s="97">
        <f>Tabla1442[[#This Row],[VALOR A PAGAR]]-Tabla1442[[#This Row],[VALOR CANCELADO]]</f>
        <v>0</v>
      </c>
      <c r="K13" s="303"/>
    </row>
    <row r="14" spans="1:11" s="7" customFormat="1" ht="27.75" customHeight="1">
      <c r="A14" s="207">
        <v>45743</v>
      </c>
      <c r="B14" s="204" t="s">
        <v>563</v>
      </c>
      <c r="C14" s="188">
        <v>4</v>
      </c>
      <c r="D14" s="98">
        <v>8</v>
      </c>
      <c r="E14" s="98">
        <f>C14*Tabla1442[[#This Row],[PRECIO UNITARIO]]</f>
        <v>32</v>
      </c>
      <c r="F14" s="98">
        <v>0</v>
      </c>
      <c r="G14" s="98">
        <v>32</v>
      </c>
      <c r="H14" s="98">
        <f t="shared" si="0"/>
        <v>32</v>
      </c>
      <c r="I14" s="97" t="str">
        <f t="shared" si="1"/>
        <v>CANCELADO</v>
      </c>
      <c r="J14" s="97">
        <f>Tabla1442[[#This Row],[VALOR A PAGAR]]-Tabla1442[[#This Row],[VALOR CANCELADO]]</f>
        <v>0</v>
      </c>
      <c r="K14" s="205" t="s">
        <v>670</v>
      </c>
    </row>
    <row r="15" spans="1:11" s="7" customFormat="1" ht="27.75" customHeight="1">
      <c r="A15" s="207">
        <v>45741</v>
      </c>
      <c r="B15" s="204" t="s">
        <v>319</v>
      </c>
      <c r="C15" s="188">
        <v>6</v>
      </c>
      <c r="D15" s="98">
        <v>2</v>
      </c>
      <c r="E15" s="98">
        <f>C15*Tabla1442[[#This Row],[PRECIO UNITARIO]]</f>
        <v>12</v>
      </c>
      <c r="F15" s="98">
        <v>12</v>
      </c>
      <c r="G15" s="98">
        <v>0</v>
      </c>
      <c r="H15" s="98">
        <f t="shared" si="0"/>
        <v>12</v>
      </c>
      <c r="I15" s="97" t="str">
        <f t="shared" si="1"/>
        <v>CANCELADO</v>
      </c>
      <c r="J15" s="97">
        <f>Tabla1442[[#This Row],[VALOR A PAGAR]]-Tabla1442[[#This Row],[VALOR CANCELADO]]</f>
        <v>0</v>
      </c>
      <c r="K15" s="205" t="s">
        <v>672</v>
      </c>
    </row>
    <row r="16" spans="1:11" s="7" customFormat="1" ht="27.75" customHeight="1">
      <c r="A16" s="207">
        <v>45741</v>
      </c>
      <c r="B16" s="204" t="s">
        <v>319</v>
      </c>
      <c r="C16" s="188">
        <v>1</v>
      </c>
      <c r="D16" s="98">
        <v>8</v>
      </c>
      <c r="E16" s="98">
        <f>C16*Tabla1442[[#This Row],[PRECIO UNITARIO]]</f>
        <v>8</v>
      </c>
      <c r="F16" s="98">
        <v>8</v>
      </c>
      <c r="G16" s="98">
        <v>0</v>
      </c>
      <c r="H16" s="98">
        <f t="shared" si="0"/>
        <v>8</v>
      </c>
      <c r="I16" s="97" t="str">
        <f t="shared" si="1"/>
        <v>CANCELADO</v>
      </c>
      <c r="J16" s="97">
        <f>Tabla1442[[#This Row],[VALOR A PAGAR]]-Tabla1442[[#This Row],[VALOR CANCELADO]]</f>
        <v>0</v>
      </c>
      <c r="K16" s="205" t="s">
        <v>855</v>
      </c>
    </row>
    <row r="17" spans="1:11" s="7" customFormat="1" ht="27.75" customHeight="1">
      <c r="A17" s="207">
        <v>45742</v>
      </c>
      <c r="B17" s="204" t="s">
        <v>355</v>
      </c>
      <c r="C17" s="188">
        <v>2</v>
      </c>
      <c r="D17" s="98">
        <v>8</v>
      </c>
      <c r="E17" s="98">
        <f>C17*Tabla1442[[#This Row],[PRECIO UNITARIO]]</f>
        <v>16</v>
      </c>
      <c r="F17" s="98">
        <v>16</v>
      </c>
      <c r="G17" s="98">
        <v>0</v>
      </c>
      <c r="H17" s="98">
        <f t="shared" si="0"/>
        <v>16</v>
      </c>
      <c r="I17" s="97" t="str">
        <f t="shared" si="1"/>
        <v>CANCELADO</v>
      </c>
      <c r="J17" s="97">
        <f>Tabla1442[[#This Row],[VALOR A PAGAR]]-Tabla1442[[#This Row],[VALOR CANCELADO]]</f>
        <v>0</v>
      </c>
      <c r="K17" s="205"/>
    </row>
    <row r="18" spans="1:11" s="7" customFormat="1" ht="27.75" customHeight="1">
      <c r="A18" s="207">
        <v>45742</v>
      </c>
      <c r="B18" s="204" t="s">
        <v>355</v>
      </c>
      <c r="C18" s="188">
        <v>1</v>
      </c>
      <c r="D18" s="98">
        <v>2</v>
      </c>
      <c r="E18" s="98">
        <f>C18*Tabla1442[[#This Row],[PRECIO UNITARIO]]</f>
        <v>2</v>
      </c>
      <c r="F18" s="98">
        <v>2</v>
      </c>
      <c r="G18" s="98">
        <v>0</v>
      </c>
      <c r="H18" s="98">
        <f t="shared" si="0"/>
        <v>2</v>
      </c>
      <c r="I18" s="97" t="str">
        <f t="shared" si="1"/>
        <v>CANCELADO</v>
      </c>
      <c r="J18" s="97">
        <f>Tabla1442[[#This Row],[VALOR A PAGAR]]-Tabla1442[[#This Row],[VALOR CANCELADO]]</f>
        <v>0</v>
      </c>
      <c r="K18" s="243" t="s">
        <v>673</v>
      </c>
    </row>
    <row r="19" spans="1:11" s="7" customFormat="1" ht="27.75" customHeight="1">
      <c r="A19" s="207">
        <v>45747</v>
      </c>
      <c r="B19" s="204" t="s">
        <v>342</v>
      </c>
      <c r="C19" s="188">
        <v>16</v>
      </c>
      <c r="D19" s="98">
        <v>8</v>
      </c>
      <c r="E19" s="98">
        <f>C19*Tabla1442[[#This Row],[PRECIO UNITARIO]]</f>
        <v>128</v>
      </c>
      <c r="F19" s="98">
        <v>0</v>
      </c>
      <c r="G19" s="98">
        <v>128</v>
      </c>
      <c r="H19" s="98">
        <f t="shared" si="0"/>
        <v>128</v>
      </c>
      <c r="I19" s="97" t="str">
        <f t="shared" si="1"/>
        <v>CANCELADO</v>
      </c>
      <c r="J19" s="97">
        <f>Tabla1442[[#This Row],[VALOR A PAGAR]]-Tabla1442[[#This Row],[VALOR CANCELADO]]</f>
        <v>0</v>
      </c>
      <c r="K19" s="243" t="s">
        <v>696</v>
      </c>
    </row>
    <row r="20" spans="1:11" s="7" customFormat="1" ht="27.75" customHeight="1">
      <c r="A20" s="207">
        <v>45748</v>
      </c>
      <c r="B20" s="204" t="s">
        <v>302</v>
      </c>
      <c r="C20" s="188">
        <v>2</v>
      </c>
      <c r="D20" s="98">
        <v>6</v>
      </c>
      <c r="E20" s="98">
        <f>C20*Tabla1442[[#This Row],[PRECIO UNITARIO]]</f>
        <v>12</v>
      </c>
      <c r="F20" s="98">
        <v>0</v>
      </c>
      <c r="G20" s="98">
        <v>12</v>
      </c>
      <c r="H20" s="98">
        <f t="shared" si="0"/>
        <v>12</v>
      </c>
      <c r="I20" s="97" t="str">
        <f t="shared" si="1"/>
        <v>CANCELADO</v>
      </c>
      <c r="J20" s="97">
        <f>Tabla1442[[#This Row],[VALOR A PAGAR]]-Tabla1442[[#This Row],[VALOR CANCELADO]]</f>
        <v>0</v>
      </c>
      <c r="K20" s="243" t="s">
        <v>674</v>
      </c>
    </row>
    <row r="21" spans="1:11" s="7" customFormat="1" ht="27.75" customHeight="1">
      <c r="A21" s="207">
        <v>45749</v>
      </c>
      <c r="B21" s="204" t="s">
        <v>698</v>
      </c>
      <c r="C21" s="188">
        <v>9</v>
      </c>
      <c r="D21" s="98">
        <v>6</v>
      </c>
      <c r="E21" s="98">
        <f>C21*Tabla1442[[#This Row],[PRECIO UNITARIO]]</f>
        <v>54</v>
      </c>
      <c r="F21" s="98">
        <v>0</v>
      </c>
      <c r="G21" s="98">
        <v>54</v>
      </c>
      <c r="H21" s="98">
        <f t="shared" si="0"/>
        <v>54</v>
      </c>
      <c r="I21" s="97" t="str">
        <f t="shared" si="1"/>
        <v>CANCELADO</v>
      </c>
      <c r="J21" s="97">
        <f>Tabla1442[[#This Row],[VALOR A PAGAR]]-Tabla1442[[#This Row],[VALOR CANCELADO]]</f>
        <v>0</v>
      </c>
      <c r="K21" s="243" t="s">
        <v>700</v>
      </c>
    </row>
    <row r="22" spans="1:11" s="7" customFormat="1" ht="27.75" customHeight="1">
      <c r="A22" s="207">
        <v>45749</v>
      </c>
      <c r="B22" s="188" t="s">
        <v>289</v>
      </c>
      <c r="C22" s="203">
        <v>3</v>
      </c>
      <c r="D22" s="97">
        <v>8</v>
      </c>
      <c r="E22" s="98">
        <f>C22*Tabla1442[[#This Row],[PRECIO UNITARIO]]</f>
        <v>24</v>
      </c>
      <c r="F22" s="97">
        <v>0</v>
      </c>
      <c r="G22" s="98">
        <v>24</v>
      </c>
      <c r="H22" s="98">
        <f t="shared" si="0"/>
        <v>24</v>
      </c>
      <c r="I22" s="97" t="str">
        <f t="shared" si="1"/>
        <v>CANCELADO</v>
      </c>
      <c r="J22" s="97">
        <f>Tabla1442[[#This Row],[VALOR A PAGAR]]-Tabla1442[[#This Row],[VALOR CANCELADO]]</f>
        <v>0</v>
      </c>
      <c r="K22" s="205"/>
    </row>
    <row r="23" spans="1:11" s="7" customFormat="1" ht="27.75" customHeight="1">
      <c r="A23" s="233">
        <v>45750</v>
      </c>
      <c r="B23" s="22" t="s">
        <v>336</v>
      </c>
      <c r="C23" s="22">
        <v>1</v>
      </c>
      <c r="D23" s="98">
        <v>8</v>
      </c>
      <c r="E23" s="98">
        <f>C23*Tabla1442[[#This Row],[PRECIO UNITARIO]]</f>
        <v>8</v>
      </c>
      <c r="F23" s="98">
        <v>8</v>
      </c>
      <c r="G23" s="98">
        <v>0</v>
      </c>
      <c r="H23" s="98">
        <f t="shared" si="0"/>
        <v>8</v>
      </c>
      <c r="I23" s="97" t="str">
        <f t="shared" si="1"/>
        <v>CANCELADO</v>
      </c>
      <c r="J23" s="97">
        <f>Tabla1442[[#This Row],[VALOR A PAGAR]]-Tabla1442[[#This Row],[VALOR CANCELADO]]</f>
        <v>0</v>
      </c>
      <c r="K23" s="304"/>
    </row>
    <row r="24" spans="1:11" s="7" customFormat="1" ht="27.75" customHeight="1">
      <c r="A24" s="207">
        <v>45751</v>
      </c>
      <c r="B24" s="188" t="s">
        <v>310</v>
      </c>
      <c r="C24" s="188">
        <v>25</v>
      </c>
      <c r="D24" s="98">
        <v>6</v>
      </c>
      <c r="E24" s="98">
        <f>C24*Tabla1442[[#This Row],[PRECIO UNITARIO]]</f>
        <v>150</v>
      </c>
      <c r="F24" s="98">
        <v>0</v>
      </c>
      <c r="G24" s="98">
        <v>150</v>
      </c>
      <c r="H24" s="98">
        <f t="shared" si="0"/>
        <v>150</v>
      </c>
      <c r="I24" s="97" t="str">
        <f t="shared" si="1"/>
        <v>CANCELADO</v>
      </c>
      <c r="J24" s="97">
        <f>Tabla1442[[#This Row],[VALOR A PAGAR]]-Tabla1442[[#This Row],[VALOR CANCELADO]]</f>
        <v>0</v>
      </c>
      <c r="K24" s="243" t="s">
        <v>737</v>
      </c>
    </row>
    <row r="25" spans="1:11" s="7" customFormat="1" ht="27.75" customHeight="1">
      <c r="A25" s="207">
        <v>45754</v>
      </c>
      <c r="B25" s="188" t="s">
        <v>710</v>
      </c>
      <c r="C25" s="188">
        <v>8</v>
      </c>
      <c r="D25" s="98">
        <v>8</v>
      </c>
      <c r="E25" s="98">
        <f>C25*Tabla1442[[#This Row],[PRECIO UNITARIO]]</f>
        <v>64</v>
      </c>
      <c r="F25" s="98">
        <v>64</v>
      </c>
      <c r="G25" s="98">
        <v>0</v>
      </c>
      <c r="H25" s="98">
        <f t="shared" si="0"/>
        <v>64</v>
      </c>
      <c r="I25" s="97" t="str">
        <f t="shared" si="1"/>
        <v>CANCELADO</v>
      </c>
      <c r="J25" s="97">
        <f>Tabla1442[[#This Row],[VALOR A PAGAR]]-Tabla1442[[#This Row],[VALOR CANCELADO]]</f>
        <v>0</v>
      </c>
      <c r="K25" s="205"/>
    </row>
    <row r="26" spans="1:11" s="7" customFormat="1" ht="27.75" customHeight="1">
      <c r="A26" s="207">
        <v>45754</v>
      </c>
      <c r="B26" s="188" t="s">
        <v>128</v>
      </c>
      <c r="C26" s="188">
        <v>2</v>
      </c>
      <c r="D26" s="98">
        <v>8</v>
      </c>
      <c r="E26" s="98">
        <f>C26*Tabla1442[[#This Row],[PRECIO UNITARIO]]</f>
        <v>16</v>
      </c>
      <c r="F26" s="98">
        <v>0</v>
      </c>
      <c r="G26" s="98">
        <v>16</v>
      </c>
      <c r="H26" s="98">
        <f t="shared" si="0"/>
        <v>16</v>
      </c>
      <c r="I26" s="97" t="str">
        <f t="shared" si="1"/>
        <v>CANCELADO</v>
      </c>
      <c r="J26" s="97">
        <f>Tabla1442[[#This Row],[VALOR A PAGAR]]-Tabla1442[[#This Row],[VALOR CANCELADO]]</f>
        <v>0</v>
      </c>
      <c r="K26" s="205"/>
    </row>
    <row r="27" spans="1:11" s="7" customFormat="1" ht="27.75" customHeight="1">
      <c r="A27" s="207">
        <v>45754</v>
      </c>
      <c r="B27" s="188" t="s">
        <v>744</v>
      </c>
      <c r="C27" s="188">
        <v>2</v>
      </c>
      <c r="D27" s="98">
        <v>8</v>
      </c>
      <c r="E27" s="98">
        <f>C27*Tabla1442[[#This Row],[PRECIO UNITARIO]]</f>
        <v>16</v>
      </c>
      <c r="F27" s="98">
        <v>16</v>
      </c>
      <c r="G27" s="98"/>
      <c r="H27" s="98">
        <f t="shared" si="0"/>
        <v>16</v>
      </c>
      <c r="I27" s="97" t="str">
        <f t="shared" si="1"/>
        <v>CANCELADO</v>
      </c>
      <c r="J27" s="97">
        <f>Tabla1442[[#This Row],[VALOR A PAGAR]]-Tabla1442[[#This Row],[VALOR CANCELADO]]</f>
        <v>0</v>
      </c>
      <c r="K27" s="205"/>
    </row>
    <row r="28" spans="1:11" s="7" customFormat="1" ht="27.75" customHeight="1">
      <c r="A28" s="207">
        <v>45755</v>
      </c>
      <c r="B28" s="188" t="s">
        <v>288</v>
      </c>
      <c r="C28" s="188">
        <v>10</v>
      </c>
      <c r="D28" s="98">
        <v>8</v>
      </c>
      <c r="E28" s="98">
        <f>C28*Tabla1442[[#This Row],[PRECIO UNITARIO]]</f>
        <v>80</v>
      </c>
      <c r="F28" s="98">
        <v>0</v>
      </c>
      <c r="G28" s="98">
        <v>80</v>
      </c>
      <c r="H28" s="98">
        <f t="shared" si="0"/>
        <v>80</v>
      </c>
      <c r="I28" s="97" t="str">
        <f t="shared" si="1"/>
        <v>CANCELADO</v>
      </c>
      <c r="J28" s="97">
        <f>Tabla1442[[#This Row],[VALOR A PAGAR]]-Tabla1442[[#This Row],[VALOR CANCELADO]]</f>
        <v>0</v>
      </c>
      <c r="K28" s="243" t="s">
        <v>735</v>
      </c>
    </row>
    <row r="29" spans="1:11" s="7" customFormat="1" ht="27.75" customHeight="1">
      <c r="A29" s="207">
        <v>45755</v>
      </c>
      <c r="B29" s="188" t="s">
        <v>288</v>
      </c>
      <c r="C29" s="188">
        <v>1</v>
      </c>
      <c r="D29" s="98">
        <v>2</v>
      </c>
      <c r="E29" s="98">
        <f>C29*Tabla1442[[#This Row],[PRECIO UNITARIO]]</f>
        <v>2</v>
      </c>
      <c r="F29" s="98">
        <v>0</v>
      </c>
      <c r="G29" s="98">
        <v>2</v>
      </c>
      <c r="H29" s="98">
        <f t="shared" si="0"/>
        <v>2</v>
      </c>
      <c r="I29" s="97" t="str">
        <f t="shared" si="1"/>
        <v>CANCELADO</v>
      </c>
      <c r="J29" s="97">
        <f>Tabla1442[[#This Row],[VALOR A PAGAR]]-Tabla1442[[#This Row],[VALOR CANCELADO]]</f>
        <v>0</v>
      </c>
      <c r="K29" s="243" t="s">
        <v>735</v>
      </c>
    </row>
    <row r="30" spans="1:11" s="7" customFormat="1" ht="27.75" customHeight="1">
      <c r="A30" s="207">
        <v>45756</v>
      </c>
      <c r="B30" s="188" t="s">
        <v>353</v>
      </c>
      <c r="C30" s="188">
        <v>4</v>
      </c>
      <c r="D30" s="98">
        <v>6</v>
      </c>
      <c r="E30" s="98">
        <f>C30*Tabla1442[[#This Row],[PRECIO UNITARIO]]</f>
        <v>24</v>
      </c>
      <c r="F30" s="98">
        <v>0</v>
      </c>
      <c r="G30" s="98">
        <v>24</v>
      </c>
      <c r="H30" s="98">
        <f t="shared" si="0"/>
        <v>24</v>
      </c>
      <c r="I30" s="97" t="str">
        <f t="shared" si="1"/>
        <v>CANCELADO</v>
      </c>
      <c r="J30" s="97">
        <f>Tabla1442[[#This Row],[VALOR A PAGAR]]-Tabla1442[[#This Row],[VALOR CANCELADO]]</f>
        <v>0</v>
      </c>
      <c r="K30" s="243" t="s">
        <v>1231</v>
      </c>
    </row>
    <row r="31" spans="1:11" s="7" customFormat="1" ht="27.75" customHeight="1">
      <c r="A31" s="207">
        <v>45756</v>
      </c>
      <c r="B31" s="188" t="s">
        <v>353</v>
      </c>
      <c r="C31" s="188">
        <v>1</v>
      </c>
      <c r="D31" s="98">
        <v>8</v>
      </c>
      <c r="E31" s="98">
        <f>C31*Tabla1442[[#This Row],[PRECIO UNITARIO]]</f>
        <v>8</v>
      </c>
      <c r="F31" s="98">
        <v>0</v>
      </c>
      <c r="G31" s="98">
        <v>8</v>
      </c>
      <c r="H31" s="98">
        <f t="shared" si="0"/>
        <v>8</v>
      </c>
      <c r="I31" s="97" t="str">
        <f t="shared" si="1"/>
        <v>CANCELADO</v>
      </c>
      <c r="J31" s="97">
        <f>Tabla1442[[#This Row],[VALOR A PAGAR]]-Tabla1442[[#This Row],[VALOR CANCELADO]]</f>
        <v>0</v>
      </c>
      <c r="K31" s="205"/>
    </row>
    <row r="32" spans="1:11" s="7" customFormat="1" ht="27.75" customHeight="1">
      <c r="A32" s="207">
        <v>45756</v>
      </c>
      <c r="B32" s="188" t="s">
        <v>325</v>
      </c>
      <c r="C32" s="188">
        <v>12</v>
      </c>
      <c r="D32" s="98">
        <v>8</v>
      </c>
      <c r="E32" s="98">
        <f>C32*Tabla1442[[#This Row],[PRECIO UNITARIO]]</f>
        <v>96</v>
      </c>
      <c r="F32" s="98">
        <v>0</v>
      </c>
      <c r="G32" s="98">
        <v>96</v>
      </c>
      <c r="H32" s="98">
        <f t="shared" si="0"/>
        <v>96</v>
      </c>
      <c r="I32" s="97" t="str">
        <f t="shared" si="1"/>
        <v>CANCELADO</v>
      </c>
      <c r="J32" s="97">
        <f>Tabla1442[[#This Row],[VALOR A PAGAR]]-Tabla1442[[#This Row],[VALOR CANCELADO]]</f>
        <v>0</v>
      </c>
      <c r="K32" s="243" t="s">
        <v>732</v>
      </c>
    </row>
    <row r="33" spans="1:12" s="7" customFormat="1" ht="27.75" customHeight="1">
      <c r="A33" s="207">
        <v>45757</v>
      </c>
      <c r="B33" s="188" t="s">
        <v>317</v>
      </c>
      <c r="C33" s="188">
        <v>25</v>
      </c>
      <c r="D33" s="98">
        <v>6</v>
      </c>
      <c r="E33" s="98">
        <f>C33*Tabla1442[[#This Row],[PRECIO UNITARIO]]</f>
        <v>150</v>
      </c>
      <c r="F33" s="98">
        <v>0</v>
      </c>
      <c r="G33" s="98">
        <v>150</v>
      </c>
      <c r="H33" s="98">
        <f t="shared" si="0"/>
        <v>150</v>
      </c>
      <c r="I33" s="97" t="str">
        <f t="shared" si="1"/>
        <v>CANCELADO</v>
      </c>
      <c r="J33" s="97">
        <f>Tabla1442[[#This Row],[VALOR A PAGAR]]-Tabla1442[[#This Row],[VALOR CANCELADO]]</f>
        <v>0</v>
      </c>
      <c r="K33" s="205"/>
    </row>
    <row r="34" spans="1:12" s="7" customFormat="1" ht="27.75" customHeight="1">
      <c r="A34" s="207">
        <v>45758</v>
      </c>
      <c r="B34" s="188" t="s">
        <v>321</v>
      </c>
      <c r="C34" s="188">
        <v>2</v>
      </c>
      <c r="D34" s="98">
        <v>8</v>
      </c>
      <c r="E34" s="98">
        <f>C34*Tabla1442[[#This Row],[PRECIO UNITARIO]]</f>
        <v>16</v>
      </c>
      <c r="F34" s="98">
        <v>0</v>
      </c>
      <c r="G34" s="98">
        <v>16</v>
      </c>
      <c r="H34" s="98">
        <f t="shared" si="0"/>
        <v>16</v>
      </c>
      <c r="I34" s="97" t="str">
        <f t="shared" si="1"/>
        <v>CANCELADO</v>
      </c>
      <c r="J34" s="97">
        <f>Tabla1442[[#This Row],[VALOR A PAGAR]]-Tabla1442[[#This Row],[VALOR CANCELADO]]</f>
        <v>0</v>
      </c>
      <c r="K34" s="205"/>
    </row>
    <row r="35" spans="1:12" s="7" customFormat="1" ht="27.75" customHeight="1">
      <c r="A35" s="207">
        <v>45761</v>
      </c>
      <c r="B35" s="188" t="s">
        <v>298</v>
      </c>
      <c r="C35" s="188">
        <v>1</v>
      </c>
      <c r="D35" s="98">
        <v>8</v>
      </c>
      <c r="E35" s="98">
        <f>C35*Tabla1442[[#This Row],[PRECIO UNITARIO]]</f>
        <v>8</v>
      </c>
      <c r="F35" s="98">
        <v>0</v>
      </c>
      <c r="G35" s="98">
        <v>8</v>
      </c>
      <c r="H35" s="98">
        <f t="shared" si="0"/>
        <v>8</v>
      </c>
      <c r="I35" s="97" t="str">
        <f t="shared" si="1"/>
        <v>CANCELADO</v>
      </c>
      <c r="J35" s="97">
        <f>Tabla1442[[#This Row],[VALOR A PAGAR]]-Tabla1442[[#This Row],[VALOR CANCELADO]]</f>
        <v>0</v>
      </c>
      <c r="K35" s="205"/>
    </row>
    <row r="36" spans="1:12" s="7" customFormat="1" ht="27.75" customHeight="1">
      <c r="A36" s="207">
        <v>45761</v>
      </c>
      <c r="B36" s="188" t="s">
        <v>313</v>
      </c>
      <c r="C36" s="188">
        <v>2</v>
      </c>
      <c r="D36" s="98">
        <v>6</v>
      </c>
      <c r="E36" s="98">
        <f>C36*Tabla1442[[#This Row],[PRECIO UNITARIO]]</f>
        <v>12</v>
      </c>
      <c r="F36" s="98">
        <v>0</v>
      </c>
      <c r="G36" s="98">
        <v>12</v>
      </c>
      <c r="H36" s="98">
        <f t="shared" si="0"/>
        <v>12</v>
      </c>
      <c r="I36" s="97" t="str">
        <f t="shared" si="1"/>
        <v>CANCELADO</v>
      </c>
      <c r="J36" s="97">
        <f>Tabla1442[[#This Row],[VALOR A PAGAR]]-Tabla1442[[#This Row],[VALOR CANCELADO]]</f>
        <v>0</v>
      </c>
      <c r="K36" s="205"/>
    </row>
    <row r="37" spans="1:12" s="7" customFormat="1" ht="27.75" customHeight="1">
      <c r="A37" s="207">
        <v>45761</v>
      </c>
      <c r="B37" s="188" t="s">
        <v>742</v>
      </c>
      <c r="C37" s="188">
        <v>4</v>
      </c>
      <c r="D37" s="98">
        <v>8</v>
      </c>
      <c r="E37" s="98">
        <f>C37*Tabla1442[[#This Row],[PRECIO UNITARIO]]</f>
        <v>32</v>
      </c>
      <c r="F37" s="98">
        <v>0</v>
      </c>
      <c r="G37" s="98">
        <v>32</v>
      </c>
      <c r="H37" s="98">
        <f t="shared" si="0"/>
        <v>32</v>
      </c>
      <c r="I37" s="97" t="str">
        <f t="shared" si="1"/>
        <v>CANCELADO</v>
      </c>
      <c r="J37" s="97">
        <f>Tabla1442[[#This Row],[VALOR A PAGAR]]-Tabla1442[[#This Row],[VALOR CANCELADO]]</f>
        <v>0</v>
      </c>
      <c r="K37" s="205"/>
    </row>
    <row r="38" spans="1:12" s="7" customFormat="1" ht="27.75" customHeight="1">
      <c r="A38" s="233">
        <v>45761</v>
      </c>
      <c r="B38" s="22" t="s">
        <v>336</v>
      </c>
      <c r="C38" s="22">
        <v>2</v>
      </c>
      <c r="D38" s="98">
        <v>8</v>
      </c>
      <c r="E38" s="98">
        <f>C38*Tabla1442[[#This Row],[PRECIO UNITARIO]]</f>
        <v>16</v>
      </c>
      <c r="F38" s="98">
        <v>16</v>
      </c>
      <c r="G38" s="98">
        <v>0</v>
      </c>
      <c r="H38" s="98">
        <f t="shared" si="0"/>
        <v>16</v>
      </c>
      <c r="I38" s="97" t="str">
        <f t="shared" si="1"/>
        <v>CANCELADO</v>
      </c>
      <c r="J38" s="97">
        <f>Tabla1442[[#This Row],[VALOR A PAGAR]]-Tabla1442[[#This Row],[VALOR CANCELADO]]</f>
        <v>0</v>
      </c>
      <c r="K38" s="303"/>
    </row>
    <row r="39" spans="1:12" s="7" customFormat="1" ht="27.75" customHeight="1">
      <c r="A39" s="233">
        <v>45762</v>
      </c>
      <c r="B39" s="22" t="s">
        <v>124</v>
      </c>
      <c r="C39" s="22">
        <v>3</v>
      </c>
      <c r="D39" s="98">
        <v>6</v>
      </c>
      <c r="E39" s="98">
        <f>C39*Tabla1442[[#This Row],[PRECIO UNITARIO]]</f>
        <v>18</v>
      </c>
      <c r="F39" s="98">
        <v>0</v>
      </c>
      <c r="G39" s="98">
        <v>18</v>
      </c>
      <c r="H39" s="98">
        <f t="shared" si="0"/>
        <v>18</v>
      </c>
      <c r="I39" s="97" t="str">
        <f t="shared" si="1"/>
        <v>CANCELADO</v>
      </c>
      <c r="J39" s="97">
        <f>Tabla1442[[#This Row],[VALOR A PAGAR]]-Tabla1442[[#This Row],[VALOR CANCELADO]]</f>
        <v>0</v>
      </c>
      <c r="K39" s="303" t="s">
        <v>760</v>
      </c>
      <c r="L39" s="236"/>
    </row>
    <row r="40" spans="1:12" s="7" customFormat="1" ht="27.75" customHeight="1">
      <c r="A40" s="207">
        <v>45763</v>
      </c>
      <c r="B40" s="188" t="s">
        <v>742</v>
      </c>
      <c r="C40" s="188">
        <v>3</v>
      </c>
      <c r="D40" s="98">
        <v>8</v>
      </c>
      <c r="E40" s="98">
        <f>C40*Tabla1442[[#This Row],[PRECIO UNITARIO]]</f>
        <v>24</v>
      </c>
      <c r="F40" s="98">
        <v>0</v>
      </c>
      <c r="G40" s="98">
        <v>24</v>
      </c>
      <c r="H40" s="98">
        <f t="shared" si="0"/>
        <v>24</v>
      </c>
      <c r="I40" s="97" t="str">
        <f t="shared" si="1"/>
        <v>CANCELADO</v>
      </c>
      <c r="J40" s="97">
        <f>Tabla1442[[#This Row],[VALOR A PAGAR]]-Tabla1442[[#This Row],[VALOR CANCELADO]]</f>
        <v>0</v>
      </c>
      <c r="K40" s="205"/>
    </row>
    <row r="41" spans="1:12" s="7" customFormat="1" ht="27.75" customHeight="1">
      <c r="A41" s="207">
        <v>45768</v>
      </c>
      <c r="B41" s="188" t="s">
        <v>344</v>
      </c>
      <c r="C41" s="188">
        <v>2</v>
      </c>
      <c r="D41" s="98">
        <v>8</v>
      </c>
      <c r="E41" s="98">
        <f>C41*Tabla1442[[#This Row],[PRECIO UNITARIO]]</f>
        <v>16</v>
      </c>
      <c r="F41" s="98">
        <v>0</v>
      </c>
      <c r="G41" s="98">
        <v>16</v>
      </c>
      <c r="H41" s="98">
        <f t="shared" si="0"/>
        <v>16</v>
      </c>
      <c r="I41" s="97" t="str">
        <f t="shared" si="1"/>
        <v>CANCELADO</v>
      </c>
      <c r="J41" s="97">
        <f>Tabla1442[[#This Row],[VALOR A PAGAR]]-Tabla1442[[#This Row],[VALOR CANCELADO]]</f>
        <v>0</v>
      </c>
      <c r="K41" s="243"/>
    </row>
    <row r="42" spans="1:12" s="7" customFormat="1" ht="27.75" customHeight="1">
      <c r="A42" s="308">
        <v>45768</v>
      </c>
      <c r="B42" s="188" t="s">
        <v>343</v>
      </c>
      <c r="C42" s="188">
        <v>1</v>
      </c>
      <c r="D42" s="98">
        <v>8</v>
      </c>
      <c r="E42" s="98">
        <f>C42*Tabla1442[[#This Row],[PRECIO UNITARIO]]</f>
        <v>8</v>
      </c>
      <c r="F42" s="98">
        <v>0</v>
      </c>
      <c r="G42" s="98">
        <v>8</v>
      </c>
      <c r="H42" s="98">
        <f t="shared" si="0"/>
        <v>8</v>
      </c>
      <c r="I42" s="97" t="str">
        <f t="shared" si="1"/>
        <v>CANCELADO</v>
      </c>
      <c r="J42" s="97">
        <f>Tabla1442[[#This Row],[VALOR A PAGAR]]-Tabla1442[[#This Row],[VALOR CANCELADO]]</f>
        <v>0</v>
      </c>
      <c r="K42" s="243" t="s">
        <v>735</v>
      </c>
    </row>
    <row r="43" spans="1:12" s="7" customFormat="1" ht="27.75" customHeight="1">
      <c r="A43" s="207">
        <v>45768</v>
      </c>
      <c r="B43" s="188" t="s">
        <v>344</v>
      </c>
      <c r="C43" s="188">
        <v>21</v>
      </c>
      <c r="D43" s="98">
        <v>2</v>
      </c>
      <c r="E43" s="98">
        <f>C43*Tabla1442[[#This Row],[PRECIO UNITARIO]]</f>
        <v>42</v>
      </c>
      <c r="F43" s="98">
        <v>0</v>
      </c>
      <c r="G43" s="98">
        <v>42</v>
      </c>
      <c r="H43" s="98">
        <f t="shared" si="0"/>
        <v>42</v>
      </c>
      <c r="I43" s="97" t="str">
        <f t="shared" si="1"/>
        <v>CANCELADO</v>
      </c>
      <c r="J43" s="97">
        <f>Tabla1442[[#This Row],[VALOR A PAGAR]]-Tabla1442[[#This Row],[VALOR CANCELADO]]</f>
        <v>0</v>
      </c>
      <c r="K43" s="243" t="s">
        <v>793</v>
      </c>
    </row>
    <row r="44" spans="1:12" s="7" customFormat="1" ht="27.75" customHeight="1">
      <c r="A44" s="207">
        <v>45769</v>
      </c>
      <c r="B44" s="188" t="s">
        <v>561</v>
      </c>
      <c r="C44" s="188">
        <v>2</v>
      </c>
      <c r="D44" s="98">
        <v>6</v>
      </c>
      <c r="E44" s="98">
        <f>C44*Tabla1442[[#This Row],[PRECIO UNITARIO]]</f>
        <v>12</v>
      </c>
      <c r="F44" s="98">
        <v>0</v>
      </c>
      <c r="G44" s="98">
        <v>12</v>
      </c>
      <c r="H44" s="98">
        <f t="shared" si="0"/>
        <v>12</v>
      </c>
      <c r="I44" s="97" t="str">
        <f t="shared" si="1"/>
        <v>CANCELADO</v>
      </c>
      <c r="J44" s="97">
        <f>Tabla1442[[#This Row],[VALOR A PAGAR]]-Tabla1442[[#This Row],[VALOR CANCELADO]]</f>
        <v>0</v>
      </c>
      <c r="K44" s="243" t="s">
        <v>667</v>
      </c>
    </row>
    <row r="45" spans="1:12" s="7" customFormat="1" ht="27.75" customHeight="1">
      <c r="A45" s="207">
        <v>45769</v>
      </c>
      <c r="B45" s="188" t="s">
        <v>344</v>
      </c>
      <c r="C45" s="188">
        <v>1</v>
      </c>
      <c r="D45" s="98">
        <v>8</v>
      </c>
      <c r="E45" s="98">
        <f>C45*Tabla1442[[#This Row],[PRECIO UNITARIO]]</f>
        <v>8</v>
      </c>
      <c r="F45" s="98">
        <v>8</v>
      </c>
      <c r="G45" s="98">
        <v>0</v>
      </c>
      <c r="H45" s="98">
        <f t="shared" si="0"/>
        <v>8</v>
      </c>
      <c r="I45" s="97" t="str">
        <f t="shared" si="1"/>
        <v>CANCELADO</v>
      </c>
      <c r="J45" s="97">
        <f>Tabla1442[[#This Row],[VALOR A PAGAR]]-Tabla1442[[#This Row],[VALOR CANCELADO]]</f>
        <v>0</v>
      </c>
      <c r="K45" s="205"/>
    </row>
    <row r="46" spans="1:12" s="7" customFormat="1" ht="27.75" customHeight="1">
      <c r="A46" s="207">
        <v>45769</v>
      </c>
      <c r="B46" s="188" t="s">
        <v>323</v>
      </c>
      <c r="C46" s="188">
        <v>3</v>
      </c>
      <c r="D46" s="98">
        <v>8</v>
      </c>
      <c r="E46" s="98">
        <f>C46*Tabla1442[[#This Row],[PRECIO UNITARIO]]</f>
        <v>24</v>
      </c>
      <c r="F46" s="98">
        <v>0</v>
      </c>
      <c r="G46" s="98">
        <v>24</v>
      </c>
      <c r="H46" s="98">
        <f t="shared" si="0"/>
        <v>24</v>
      </c>
      <c r="I46" s="97" t="str">
        <f t="shared" si="1"/>
        <v>CANCELADO</v>
      </c>
      <c r="J46" s="97">
        <f>Tabla1442[[#This Row],[VALOR A PAGAR]]-Tabla1442[[#This Row],[VALOR CANCELADO]]</f>
        <v>0</v>
      </c>
      <c r="K46" s="205"/>
    </row>
    <row r="47" spans="1:12" s="7" customFormat="1" ht="27.75" customHeight="1">
      <c r="A47" s="207">
        <v>45769</v>
      </c>
      <c r="B47" s="188" t="s">
        <v>323</v>
      </c>
      <c r="C47" s="188">
        <v>5</v>
      </c>
      <c r="D47" s="98">
        <v>6</v>
      </c>
      <c r="E47" s="98">
        <f>C47*Tabla1442[[#This Row],[PRECIO UNITARIO]]</f>
        <v>30</v>
      </c>
      <c r="F47" s="98">
        <v>0</v>
      </c>
      <c r="G47" s="98">
        <v>30</v>
      </c>
      <c r="H47" s="98">
        <f t="shared" si="0"/>
        <v>30</v>
      </c>
      <c r="I47" s="97" t="str">
        <f t="shared" si="1"/>
        <v>CANCELADO</v>
      </c>
      <c r="J47" s="97">
        <f>Tabla1442[[#This Row],[VALOR A PAGAR]]-Tabla1442[[#This Row],[VALOR CANCELADO]]</f>
        <v>0</v>
      </c>
      <c r="K47" s="205"/>
    </row>
    <row r="48" spans="1:12" s="7" customFormat="1" ht="27.75" customHeight="1">
      <c r="A48" s="207">
        <v>45769</v>
      </c>
      <c r="B48" s="188" t="s">
        <v>323</v>
      </c>
      <c r="C48" s="188">
        <v>1</v>
      </c>
      <c r="D48" s="98">
        <v>2</v>
      </c>
      <c r="E48" s="98">
        <f>C48*Tabla1442[[#This Row],[PRECIO UNITARIO]]</f>
        <v>2</v>
      </c>
      <c r="F48" s="98">
        <v>0</v>
      </c>
      <c r="G48" s="98">
        <v>2</v>
      </c>
      <c r="H48" s="98">
        <f t="shared" si="0"/>
        <v>2</v>
      </c>
      <c r="I48" s="97" t="str">
        <f t="shared" si="1"/>
        <v>CANCELADO</v>
      </c>
      <c r="J48" s="97">
        <f>Tabla1442[[#This Row],[VALOR A PAGAR]]-Tabla1442[[#This Row],[VALOR CANCELADO]]</f>
        <v>0</v>
      </c>
      <c r="K48" s="243" t="s">
        <v>673</v>
      </c>
    </row>
    <row r="49" spans="1:11" s="7" customFormat="1" ht="27.75" customHeight="1">
      <c r="A49" s="207">
        <v>45769</v>
      </c>
      <c r="B49" s="204" t="s">
        <v>328</v>
      </c>
      <c r="C49" s="188">
        <v>1</v>
      </c>
      <c r="D49" s="98">
        <v>8</v>
      </c>
      <c r="E49" s="98">
        <f>C49*Tabla1442[[#This Row],[PRECIO UNITARIO]]</f>
        <v>8</v>
      </c>
      <c r="F49" s="98">
        <v>0</v>
      </c>
      <c r="G49" s="98">
        <v>8</v>
      </c>
      <c r="H49" s="98">
        <f t="shared" si="0"/>
        <v>8</v>
      </c>
      <c r="I49" s="97" t="str">
        <f t="shared" si="1"/>
        <v>CANCELADO</v>
      </c>
      <c r="J49" s="97">
        <f>Tabla1442[[#This Row],[VALOR A PAGAR]]-Tabla1442[[#This Row],[VALOR CANCELADO]]</f>
        <v>0</v>
      </c>
      <c r="K49" s="243" t="s">
        <v>763</v>
      </c>
    </row>
    <row r="50" spans="1:11" s="7" customFormat="1" ht="27.75" customHeight="1">
      <c r="A50" s="189">
        <v>45770</v>
      </c>
      <c r="B50" s="204" t="s">
        <v>340</v>
      </c>
      <c r="C50" s="188">
        <v>1</v>
      </c>
      <c r="D50" s="98">
        <v>8</v>
      </c>
      <c r="E50" s="98">
        <f>C50*Tabla1442[[#This Row],[PRECIO UNITARIO]]</f>
        <v>8</v>
      </c>
      <c r="F50" s="98">
        <v>0</v>
      </c>
      <c r="G50" s="98">
        <v>8</v>
      </c>
      <c r="H50" s="98">
        <f t="shared" si="0"/>
        <v>8</v>
      </c>
      <c r="I50" s="97" t="str">
        <f t="shared" si="1"/>
        <v>CANCELADO</v>
      </c>
      <c r="J50" s="97">
        <f>Tabla1442[[#This Row],[VALOR A PAGAR]]-Tabla1442[[#This Row],[VALOR CANCELADO]]</f>
        <v>0</v>
      </c>
      <c r="K50" s="205"/>
    </row>
    <row r="51" spans="1:11" s="7" customFormat="1" ht="27.75" customHeight="1">
      <c r="A51" s="207">
        <v>45771</v>
      </c>
      <c r="B51" s="204" t="s">
        <v>344</v>
      </c>
      <c r="C51" s="188">
        <v>1</v>
      </c>
      <c r="D51" s="98">
        <v>8</v>
      </c>
      <c r="E51" s="98">
        <f>C51*Tabla1442[[#This Row],[PRECIO UNITARIO]]</f>
        <v>8</v>
      </c>
      <c r="F51" s="98">
        <v>0</v>
      </c>
      <c r="G51" s="98">
        <v>8</v>
      </c>
      <c r="H51" s="98">
        <f t="shared" si="0"/>
        <v>8</v>
      </c>
      <c r="I51" s="97" t="str">
        <f t="shared" si="1"/>
        <v>CANCELADO</v>
      </c>
      <c r="J51" s="97">
        <f>Tabla1442[[#This Row],[VALOR A PAGAR]]-Tabla1442[[#This Row],[VALOR CANCELADO]]</f>
        <v>0</v>
      </c>
      <c r="K51" s="205"/>
    </row>
    <row r="52" spans="1:11" s="7" customFormat="1" ht="27.75" customHeight="1">
      <c r="A52" s="233">
        <v>45771</v>
      </c>
      <c r="B52" s="213" t="s">
        <v>53</v>
      </c>
      <c r="C52" s="22">
        <v>1</v>
      </c>
      <c r="D52" s="98">
        <v>2</v>
      </c>
      <c r="E52" s="98">
        <f>C52*Tabla1442[[#This Row],[PRECIO UNITARIO]]</f>
        <v>2</v>
      </c>
      <c r="F52" s="98">
        <v>0</v>
      </c>
      <c r="G52" s="98">
        <v>0</v>
      </c>
      <c r="H52" s="98">
        <f t="shared" si="0"/>
        <v>0</v>
      </c>
      <c r="I52" s="97" t="str">
        <f t="shared" si="1"/>
        <v>SALDO PENDIENTE</v>
      </c>
      <c r="J52" s="97">
        <f>Tabla1442[[#This Row],[VALOR A PAGAR]]-Tabla1442[[#This Row],[VALOR CANCELADO]]</f>
        <v>2</v>
      </c>
      <c r="K52" s="310" t="s">
        <v>771</v>
      </c>
    </row>
    <row r="53" spans="1:11" s="7" customFormat="1" ht="27.75" customHeight="1">
      <c r="A53" s="207">
        <v>45771</v>
      </c>
      <c r="B53" s="204" t="s">
        <v>318</v>
      </c>
      <c r="C53" s="188">
        <v>10</v>
      </c>
      <c r="D53" s="98">
        <v>8</v>
      </c>
      <c r="E53" s="98">
        <f>C53*Tabla1442[[#This Row],[PRECIO UNITARIO]]</f>
        <v>80</v>
      </c>
      <c r="F53" s="98">
        <v>0</v>
      </c>
      <c r="G53" s="98">
        <v>80</v>
      </c>
      <c r="H53" s="98">
        <f t="shared" si="0"/>
        <v>80</v>
      </c>
      <c r="I53" s="97" t="str">
        <f t="shared" si="1"/>
        <v>CANCELADO</v>
      </c>
      <c r="J53" s="97">
        <f>Tabla1442[[#This Row],[VALOR A PAGAR]]-Tabla1442[[#This Row],[VALOR CANCELADO]]</f>
        <v>0</v>
      </c>
      <c r="K53" s="243" t="s">
        <v>775</v>
      </c>
    </row>
    <row r="54" spans="1:11" s="7" customFormat="1" ht="27.75" customHeight="1">
      <c r="A54" s="206">
        <v>45772</v>
      </c>
      <c r="B54" s="188" t="s">
        <v>323</v>
      </c>
      <c r="C54" s="188">
        <v>2</v>
      </c>
      <c r="D54" s="98">
        <v>8</v>
      </c>
      <c r="E54" s="98">
        <f>C54*Tabla1442[[#This Row],[PRECIO UNITARIO]]</f>
        <v>16</v>
      </c>
      <c r="F54" s="98">
        <v>0</v>
      </c>
      <c r="G54" s="98">
        <v>16</v>
      </c>
      <c r="H54" s="98">
        <f t="shared" si="0"/>
        <v>16</v>
      </c>
      <c r="I54" s="97" t="str">
        <f t="shared" si="1"/>
        <v>CANCELADO</v>
      </c>
      <c r="J54" s="97">
        <f>Tabla1442[[#This Row],[VALOR A PAGAR]]-Tabla1442[[#This Row],[VALOR CANCELADO]]</f>
        <v>0</v>
      </c>
      <c r="K54" s="205"/>
    </row>
    <row r="55" spans="1:11" s="7" customFormat="1" ht="27.75" customHeight="1">
      <c r="A55" s="207">
        <v>45776</v>
      </c>
      <c r="B55" s="188" t="s">
        <v>324</v>
      </c>
      <c r="C55" s="188">
        <v>1</v>
      </c>
      <c r="D55" s="97">
        <v>2</v>
      </c>
      <c r="E55" s="98">
        <f>C55*Tabla1442[[#This Row],[PRECIO UNITARIO]]</f>
        <v>2</v>
      </c>
      <c r="F55" s="97">
        <v>0</v>
      </c>
      <c r="G55" s="98">
        <v>2</v>
      </c>
      <c r="H55" s="98">
        <f t="shared" si="0"/>
        <v>2</v>
      </c>
      <c r="I55" s="97" t="str">
        <f t="shared" si="1"/>
        <v>CANCELADO</v>
      </c>
      <c r="J55" s="97">
        <f>Tabla1442[[#This Row],[VALOR A PAGAR]]-Tabla1442[[#This Row],[VALOR CANCELADO]]</f>
        <v>0</v>
      </c>
      <c r="K55" s="205" t="s">
        <v>773</v>
      </c>
    </row>
    <row r="56" spans="1:11" s="7" customFormat="1" ht="27.75" customHeight="1">
      <c r="A56" s="207">
        <v>45777</v>
      </c>
      <c r="B56" s="188" t="s">
        <v>17</v>
      </c>
      <c r="C56" s="188">
        <v>1</v>
      </c>
      <c r="D56" s="98">
        <v>6</v>
      </c>
      <c r="E56" s="98">
        <f>C56*Tabla1442[[#This Row],[PRECIO UNITARIO]]</f>
        <v>6</v>
      </c>
      <c r="F56" s="98">
        <v>0</v>
      </c>
      <c r="G56" s="98">
        <v>6</v>
      </c>
      <c r="H56" s="98">
        <f t="shared" si="0"/>
        <v>6</v>
      </c>
      <c r="I56" s="97" t="str">
        <f t="shared" si="1"/>
        <v>CANCELADO</v>
      </c>
      <c r="J56" s="97">
        <f>Tabla1442[[#This Row],[VALOR A PAGAR]]-Tabla1442[[#This Row],[VALOR CANCELADO]]</f>
        <v>0</v>
      </c>
      <c r="K56" s="476" t="s">
        <v>797</v>
      </c>
    </row>
    <row r="57" spans="1:11" s="7" customFormat="1" ht="27.75" customHeight="1">
      <c r="A57" s="207">
        <v>45777</v>
      </c>
      <c r="B57" s="188" t="s">
        <v>17</v>
      </c>
      <c r="C57" s="188">
        <v>1</v>
      </c>
      <c r="D57" s="98">
        <v>8</v>
      </c>
      <c r="E57" s="98">
        <f>C57*Tabla1442[[#This Row],[PRECIO UNITARIO]]</f>
        <v>8</v>
      </c>
      <c r="F57" s="98">
        <v>0</v>
      </c>
      <c r="G57" s="98">
        <v>8</v>
      </c>
      <c r="H57" s="98">
        <f t="shared" si="0"/>
        <v>8</v>
      </c>
      <c r="I57" s="97" t="str">
        <f t="shared" si="1"/>
        <v>CANCELADO</v>
      </c>
      <c r="J57" s="97">
        <f>Tabla1442[[#This Row],[VALOR A PAGAR]]-Tabla1442[[#This Row],[VALOR CANCELADO]]</f>
        <v>0</v>
      </c>
      <c r="K57" s="476"/>
    </row>
    <row r="58" spans="1:11" s="7" customFormat="1" ht="27.75" customHeight="1">
      <c r="A58" s="207">
        <v>45782</v>
      </c>
      <c r="B58" s="188" t="s">
        <v>851</v>
      </c>
      <c r="C58" s="188">
        <v>10</v>
      </c>
      <c r="D58" s="98">
        <v>8</v>
      </c>
      <c r="E58" s="98">
        <f>C58*Tabla1442[[#This Row],[PRECIO UNITARIO]]</f>
        <v>80</v>
      </c>
      <c r="F58" s="98">
        <v>0</v>
      </c>
      <c r="G58" s="98">
        <v>80</v>
      </c>
      <c r="H58" s="98">
        <f t="shared" si="0"/>
        <v>80</v>
      </c>
      <c r="I58" s="97" t="str">
        <f t="shared" si="1"/>
        <v>CANCELADO</v>
      </c>
      <c r="J58" s="97">
        <f>Tabla1442[[#This Row],[VALOR A PAGAR]]-Tabla1442[[#This Row],[VALOR CANCELADO]]</f>
        <v>0</v>
      </c>
      <c r="K58" s="243" t="s">
        <v>852</v>
      </c>
    </row>
    <row r="59" spans="1:11" s="7" customFormat="1" ht="27.75" customHeight="1">
      <c r="A59" s="207">
        <v>45783</v>
      </c>
      <c r="B59" s="188" t="s">
        <v>300</v>
      </c>
      <c r="C59" s="188">
        <v>9</v>
      </c>
      <c r="D59" s="98">
        <v>8</v>
      </c>
      <c r="E59" s="98">
        <f>C59*Tabla1442[[#This Row],[PRECIO UNITARIO]]</f>
        <v>72</v>
      </c>
      <c r="F59" s="98">
        <v>0</v>
      </c>
      <c r="G59" s="98">
        <v>72</v>
      </c>
      <c r="H59" s="98">
        <f t="shared" si="0"/>
        <v>72</v>
      </c>
      <c r="I59" s="97" t="str">
        <f t="shared" si="1"/>
        <v>CANCELADO</v>
      </c>
      <c r="J59" s="97">
        <f>Tabla1442[[#This Row],[VALOR A PAGAR]]-Tabla1442[[#This Row],[VALOR CANCELADO]]</f>
        <v>0</v>
      </c>
      <c r="K59" s="243" t="s">
        <v>829</v>
      </c>
    </row>
    <row r="60" spans="1:11" s="7" customFormat="1" ht="27.75" customHeight="1">
      <c r="A60" s="207">
        <v>45783</v>
      </c>
      <c r="B60" s="188" t="s">
        <v>318</v>
      </c>
      <c r="C60" s="188">
        <v>3</v>
      </c>
      <c r="D60" s="98">
        <v>8</v>
      </c>
      <c r="E60" s="98">
        <f>C60*Tabla1442[[#This Row],[PRECIO UNITARIO]]</f>
        <v>24</v>
      </c>
      <c r="F60" s="98">
        <v>0</v>
      </c>
      <c r="G60" s="98">
        <v>24</v>
      </c>
      <c r="H60" s="98">
        <f t="shared" si="0"/>
        <v>24</v>
      </c>
      <c r="I60" s="97" t="str">
        <f t="shared" si="1"/>
        <v>CANCELADO</v>
      </c>
      <c r="J60" s="97">
        <f>Tabla1442[[#This Row],[VALOR A PAGAR]]-Tabla1442[[#This Row],[VALOR CANCELADO]]</f>
        <v>0</v>
      </c>
      <c r="K60" s="243"/>
    </row>
    <row r="61" spans="1:11" s="7" customFormat="1" ht="27.75" customHeight="1">
      <c r="A61" s="207">
        <v>45784</v>
      </c>
      <c r="B61" s="188" t="s">
        <v>307</v>
      </c>
      <c r="C61" s="188">
        <v>3</v>
      </c>
      <c r="D61" s="98">
        <v>8</v>
      </c>
      <c r="E61" s="98">
        <f>C61*Tabla1442[[#This Row],[PRECIO UNITARIO]]</f>
        <v>24</v>
      </c>
      <c r="F61" s="98">
        <v>0</v>
      </c>
      <c r="G61" s="98">
        <v>24</v>
      </c>
      <c r="H61" s="98">
        <f t="shared" si="0"/>
        <v>24</v>
      </c>
      <c r="I61" s="97" t="str">
        <f t="shared" si="1"/>
        <v>CANCELADO</v>
      </c>
      <c r="J61" s="97">
        <f>Tabla1442[[#This Row],[VALOR A PAGAR]]-Tabla1442[[#This Row],[VALOR CANCELADO]]</f>
        <v>0</v>
      </c>
      <c r="K61" s="243" t="s">
        <v>820</v>
      </c>
    </row>
    <row r="62" spans="1:11" s="7" customFormat="1" ht="27.75" customHeight="1">
      <c r="A62" s="207">
        <v>45784</v>
      </c>
      <c r="B62" s="188" t="s">
        <v>319</v>
      </c>
      <c r="C62" s="188">
        <v>4</v>
      </c>
      <c r="D62" s="98">
        <v>8</v>
      </c>
      <c r="E62" s="98">
        <f>C62*Tabla1442[[#This Row],[PRECIO UNITARIO]]</f>
        <v>32</v>
      </c>
      <c r="F62" s="98">
        <v>0</v>
      </c>
      <c r="G62" s="98">
        <v>32</v>
      </c>
      <c r="H62" s="98">
        <f t="shared" si="0"/>
        <v>32</v>
      </c>
      <c r="I62" s="97" t="str">
        <f t="shared" si="1"/>
        <v>CANCELADO</v>
      </c>
      <c r="J62" s="97">
        <f>Tabla1442[[#This Row],[VALOR A PAGAR]]-Tabla1442[[#This Row],[VALOR CANCELADO]]</f>
        <v>0</v>
      </c>
      <c r="K62" s="243"/>
    </row>
    <row r="63" spans="1:11" s="7" customFormat="1" ht="27.75" customHeight="1">
      <c r="A63" s="207">
        <v>45786</v>
      </c>
      <c r="B63" s="188" t="s">
        <v>561</v>
      </c>
      <c r="C63" s="188">
        <v>1</v>
      </c>
      <c r="D63" s="98">
        <v>6</v>
      </c>
      <c r="E63" s="98">
        <f>C63*Tabla1442[[#This Row],[PRECIO UNITARIO]]</f>
        <v>6</v>
      </c>
      <c r="F63" s="98">
        <v>0</v>
      </c>
      <c r="G63" s="98">
        <v>6</v>
      </c>
      <c r="H63" s="98">
        <f t="shared" si="0"/>
        <v>6</v>
      </c>
      <c r="I63" s="97" t="str">
        <f t="shared" si="1"/>
        <v>CANCELADO</v>
      </c>
      <c r="J63" s="97">
        <f>Tabla1442[[#This Row],[VALOR A PAGAR]]-Tabla1442[[#This Row],[VALOR CANCELADO]]</f>
        <v>0</v>
      </c>
      <c r="K63" s="243" t="s">
        <v>856</v>
      </c>
    </row>
    <row r="64" spans="1:11" s="7" customFormat="1" ht="27.75" customHeight="1">
      <c r="A64" s="207">
        <v>45786</v>
      </c>
      <c r="B64" s="188" t="s">
        <v>310</v>
      </c>
      <c r="C64" s="188">
        <v>1</v>
      </c>
      <c r="D64" s="98">
        <v>6</v>
      </c>
      <c r="E64" s="98">
        <f>C64*Tabla1442[[#This Row],[PRECIO UNITARIO]]</f>
        <v>6</v>
      </c>
      <c r="F64" s="98">
        <v>0</v>
      </c>
      <c r="G64" s="98">
        <v>6</v>
      </c>
      <c r="H64" s="98">
        <f t="shared" si="0"/>
        <v>6</v>
      </c>
      <c r="I64" s="97" t="str">
        <f t="shared" si="1"/>
        <v>CANCELADO</v>
      </c>
      <c r="J64" s="97">
        <f>Tabla1442[[#This Row],[VALOR A PAGAR]]-Tabla1442[[#This Row],[VALOR CANCELADO]]</f>
        <v>0</v>
      </c>
      <c r="K64" s="243"/>
    </row>
    <row r="65" spans="1:12" s="7" customFormat="1" ht="27.75" customHeight="1">
      <c r="A65" s="207">
        <v>45787</v>
      </c>
      <c r="B65" s="188" t="s">
        <v>568</v>
      </c>
      <c r="C65" s="188">
        <v>1</v>
      </c>
      <c r="D65" s="98">
        <v>8</v>
      </c>
      <c r="E65" s="98">
        <f>C65*Tabla1442[[#This Row],[PRECIO UNITARIO]]</f>
        <v>8</v>
      </c>
      <c r="F65" s="98">
        <v>8</v>
      </c>
      <c r="G65" s="98">
        <v>0</v>
      </c>
      <c r="H65" s="98">
        <f t="shared" si="0"/>
        <v>8</v>
      </c>
      <c r="I65" s="97" t="str">
        <f t="shared" si="1"/>
        <v>CANCELADO</v>
      </c>
      <c r="J65" s="97">
        <f>Tabla1442[[#This Row],[VALOR A PAGAR]]-Tabla1442[[#This Row],[VALOR CANCELADO]]</f>
        <v>0</v>
      </c>
      <c r="K65" s="243"/>
    </row>
    <row r="66" spans="1:12" s="7" customFormat="1" ht="27.75" customHeight="1">
      <c r="A66" s="207">
        <v>45789</v>
      </c>
      <c r="B66" s="188" t="s">
        <v>302</v>
      </c>
      <c r="C66" s="188">
        <v>2</v>
      </c>
      <c r="D66" s="98">
        <v>6</v>
      </c>
      <c r="E66" s="98">
        <f>C66*Tabla1442[[#This Row],[PRECIO UNITARIO]]</f>
        <v>12</v>
      </c>
      <c r="F66" s="98">
        <v>0</v>
      </c>
      <c r="G66" s="98">
        <v>12</v>
      </c>
      <c r="H66" s="98">
        <f t="shared" si="0"/>
        <v>12</v>
      </c>
      <c r="I66" s="97" t="str">
        <f t="shared" si="1"/>
        <v>CANCELADO</v>
      </c>
      <c r="J66" s="97">
        <f>Tabla1442[[#This Row],[VALOR A PAGAR]]-Tabla1442[[#This Row],[VALOR CANCELADO]]</f>
        <v>0</v>
      </c>
      <c r="K66" s="243" t="s">
        <v>861</v>
      </c>
    </row>
    <row r="67" spans="1:12" s="7" customFormat="1" ht="27.75" customHeight="1">
      <c r="A67" s="189">
        <v>45789</v>
      </c>
      <c r="B67" s="188" t="s">
        <v>305</v>
      </c>
      <c r="C67" s="188">
        <v>1</v>
      </c>
      <c r="D67" s="98">
        <v>8</v>
      </c>
      <c r="E67" s="98">
        <f>C67*Tabla1442[[#This Row],[PRECIO UNITARIO]]</f>
        <v>8</v>
      </c>
      <c r="F67" s="98">
        <v>0</v>
      </c>
      <c r="G67" s="98">
        <v>8</v>
      </c>
      <c r="H67" s="98">
        <f t="shared" si="0"/>
        <v>8</v>
      </c>
      <c r="I67" s="97" t="str">
        <f t="shared" si="1"/>
        <v>CANCELADO</v>
      </c>
      <c r="J67" s="97">
        <f>Tabla1442[[#This Row],[VALOR A PAGAR]]-Tabla1442[[#This Row],[VALOR CANCELADO]]</f>
        <v>0</v>
      </c>
      <c r="K67" s="243"/>
    </row>
    <row r="68" spans="1:12" s="7" customFormat="1" ht="27.75" customHeight="1">
      <c r="A68" s="207">
        <v>45789</v>
      </c>
      <c r="B68" s="188" t="s">
        <v>313</v>
      </c>
      <c r="C68" s="188">
        <v>2</v>
      </c>
      <c r="D68" s="98">
        <v>6</v>
      </c>
      <c r="E68" s="98">
        <f>C68*Tabla1442[[#This Row],[PRECIO UNITARIO]]</f>
        <v>12</v>
      </c>
      <c r="F68" s="98">
        <v>0</v>
      </c>
      <c r="G68" s="98">
        <v>12</v>
      </c>
      <c r="H68" s="98">
        <f t="shared" ref="H68:H131" si="2">F68+G68</f>
        <v>12</v>
      </c>
      <c r="I68" s="97" t="str">
        <f t="shared" ref="I68:I131" si="3">IF((E68=H68),"CANCELADO","SALDO PENDIENTE")</f>
        <v>CANCELADO</v>
      </c>
      <c r="J68" s="97">
        <f>Tabla1442[[#This Row],[VALOR A PAGAR]]-Tabla1442[[#This Row],[VALOR CANCELADO]]</f>
        <v>0</v>
      </c>
      <c r="K68" s="243"/>
    </row>
    <row r="69" spans="1:12" s="7" customFormat="1" ht="27.75" customHeight="1">
      <c r="A69" s="207">
        <v>45789</v>
      </c>
      <c r="B69" s="188" t="s">
        <v>310</v>
      </c>
      <c r="C69" s="188">
        <v>3</v>
      </c>
      <c r="D69" s="98">
        <v>8</v>
      </c>
      <c r="E69" s="98">
        <f>C69*Tabla1442[[#This Row],[PRECIO UNITARIO]]</f>
        <v>24</v>
      </c>
      <c r="F69" s="98">
        <v>0</v>
      </c>
      <c r="G69" s="98">
        <v>24</v>
      </c>
      <c r="H69" s="98">
        <f t="shared" si="2"/>
        <v>24</v>
      </c>
      <c r="I69" s="97" t="str">
        <f t="shared" si="3"/>
        <v>CANCELADO</v>
      </c>
      <c r="J69" s="97">
        <f>Tabla1442[[#This Row],[VALOR A PAGAR]]-Tabla1442[[#This Row],[VALOR CANCELADO]]</f>
        <v>0</v>
      </c>
      <c r="K69" s="243"/>
    </row>
    <row r="70" spans="1:12" s="7" customFormat="1" ht="27.75" customHeight="1">
      <c r="A70" s="207">
        <v>45789</v>
      </c>
      <c r="B70" s="188" t="s">
        <v>310</v>
      </c>
      <c r="C70" s="188">
        <v>3</v>
      </c>
      <c r="D70" s="98">
        <v>2</v>
      </c>
      <c r="E70" s="98">
        <f>C70*Tabla1442[[#This Row],[PRECIO UNITARIO]]</f>
        <v>6</v>
      </c>
      <c r="F70" s="98">
        <v>0</v>
      </c>
      <c r="G70" s="98">
        <v>6</v>
      </c>
      <c r="H70" s="98">
        <f t="shared" si="2"/>
        <v>6</v>
      </c>
      <c r="I70" s="97" t="str">
        <f t="shared" si="3"/>
        <v>CANCELADO</v>
      </c>
      <c r="J70" s="97">
        <f>Tabla1442[[#This Row],[VALOR A PAGAR]]-Tabla1442[[#This Row],[VALOR CANCELADO]]</f>
        <v>0</v>
      </c>
      <c r="K70" s="243"/>
    </row>
    <row r="71" spans="1:12" s="7" customFormat="1" ht="27.75" customHeight="1">
      <c r="A71" s="207">
        <v>45790</v>
      </c>
      <c r="B71" s="188" t="s">
        <v>306</v>
      </c>
      <c r="C71" s="188">
        <v>11</v>
      </c>
      <c r="D71" s="98">
        <v>8</v>
      </c>
      <c r="E71" s="98">
        <f>C71*Tabla1442[[#This Row],[PRECIO UNITARIO]]</f>
        <v>88</v>
      </c>
      <c r="F71" s="98">
        <v>8</v>
      </c>
      <c r="G71" s="98">
        <v>80</v>
      </c>
      <c r="H71" s="98">
        <f t="shared" si="2"/>
        <v>88</v>
      </c>
      <c r="I71" s="97" t="str">
        <f t="shared" si="3"/>
        <v>CANCELADO</v>
      </c>
      <c r="J71" s="97">
        <f>Tabla1442[[#This Row],[VALOR A PAGAR]]-Tabla1442[[#This Row],[VALOR CANCELADO]]</f>
        <v>0</v>
      </c>
      <c r="K71" s="243"/>
    </row>
    <row r="72" spans="1:12" s="7" customFormat="1" ht="27.75" customHeight="1">
      <c r="A72" s="207">
        <v>45791</v>
      </c>
      <c r="B72" s="204" t="s">
        <v>438</v>
      </c>
      <c r="C72" s="188">
        <v>1</v>
      </c>
      <c r="D72" s="98">
        <v>2</v>
      </c>
      <c r="E72" s="98">
        <f>C72*Tabla1442[[#This Row],[PRECIO UNITARIO]]</f>
        <v>2</v>
      </c>
      <c r="F72" s="98">
        <v>2</v>
      </c>
      <c r="G72" s="98">
        <v>0</v>
      </c>
      <c r="H72" s="98">
        <f t="shared" si="2"/>
        <v>2</v>
      </c>
      <c r="I72" s="97" t="str">
        <f t="shared" si="3"/>
        <v>CANCELADO</v>
      </c>
      <c r="J72" s="97">
        <f>Tabla1442[[#This Row],[VALOR A PAGAR]]-Tabla1442[[#This Row],[VALOR CANCELADO]]</f>
        <v>0</v>
      </c>
      <c r="K72" s="205" t="s">
        <v>823</v>
      </c>
    </row>
    <row r="73" spans="1:12" s="7" customFormat="1" ht="27.75" customHeight="1">
      <c r="A73" s="207">
        <v>45797</v>
      </c>
      <c r="B73" s="204" t="s">
        <v>335</v>
      </c>
      <c r="C73" s="188">
        <v>2</v>
      </c>
      <c r="D73" s="98">
        <v>6</v>
      </c>
      <c r="E73" s="98">
        <f>C73*Tabla1442[[#This Row],[PRECIO UNITARIO]]</f>
        <v>12</v>
      </c>
      <c r="F73" s="98">
        <v>0</v>
      </c>
      <c r="G73" s="98">
        <v>12</v>
      </c>
      <c r="H73" s="98">
        <f t="shared" si="2"/>
        <v>12</v>
      </c>
      <c r="I73" s="97" t="str">
        <f t="shared" si="3"/>
        <v>CANCELADO</v>
      </c>
      <c r="J73" s="97">
        <f>Tabla1442[[#This Row],[VALOR A PAGAR]]-Tabla1442[[#This Row],[VALOR CANCELADO]]</f>
        <v>0</v>
      </c>
      <c r="K73" s="205"/>
    </row>
    <row r="74" spans="1:12" s="7" customFormat="1" ht="27.75" customHeight="1">
      <c r="A74" s="207">
        <v>45798</v>
      </c>
      <c r="B74" s="188" t="s">
        <v>307</v>
      </c>
      <c r="C74" s="188">
        <v>5</v>
      </c>
      <c r="D74" s="98">
        <v>8</v>
      </c>
      <c r="E74" s="98">
        <f>C74*Tabla1442[[#This Row],[PRECIO UNITARIO]]</f>
        <v>40</v>
      </c>
      <c r="F74" s="98">
        <v>0</v>
      </c>
      <c r="G74" s="98">
        <v>40</v>
      </c>
      <c r="H74" s="98">
        <f t="shared" si="2"/>
        <v>40</v>
      </c>
      <c r="I74" s="97" t="str">
        <f t="shared" si="3"/>
        <v>CANCELADO</v>
      </c>
      <c r="J74" s="97">
        <f>Tabla1442[[#This Row],[VALOR A PAGAR]]-Tabla1442[[#This Row],[VALOR CANCELADO]]</f>
        <v>0</v>
      </c>
      <c r="K74" s="243" t="s">
        <v>831</v>
      </c>
      <c r="L74" s="151"/>
    </row>
    <row r="75" spans="1:12" s="7" customFormat="1" ht="27.75" customHeight="1">
      <c r="A75" s="189">
        <v>45804</v>
      </c>
      <c r="B75" s="204" t="s">
        <v>563</v>
      </c>
      <c r="C75" s="188">
        <v>3</v>
      </c>
      <c r="D75" s="98">
        <v>8</v>
      </c>
      <c r="E75" s="98">
        <f>C75*Tabla1442[[#This Row],[PRECIO UNITARIO]]</f>
        <v>24</v>
      </c>
      <c r="F75" s="98">
        <v>0</v>
      </c>
      <c r="G75" s="98">
        <v>24</v>
      </c>
      <c r="H75" s="98">
        <f t="shared" si="2"/>
        <v>24</v>
      </c>
      <c r="I75" s="97" t="str">
        <f t="shared" si="3"/>
        <v>CANCELADO</v>
      </c>
      <c r="J75" s="97">
        <f>Tabla1442[[#This Row],[VALOR A PAGAR]]-Tabla1442[[#This Row],[VALOR CANCELADO]]</f>
        <v>0</v>
      </c>
      <c r="K75" s="205" t="s">
        <v>869</v>
      </c>
    </row>
    <row r="76" spans="1:12" s="7" customFormat="1" ht="27.75" customHeight="1">
      <c r="A76" s="207">
        <v>45804</v>
      </c>
      <c r="B76" s="188" t="s">
        <v>559</v>
      </c>
      <c r="C76" s="188">
        <v>2</v>
      </c>
      <c r="D76" s="98">
        <v>8</v>
      </c>
      <c r="E76" s="98">
        <f>C76*Tabla1442[[#This Row],[PRECIO UNITARIO]]</f>
        <v>16</v>
      </c>
      <c r="F76" s="98">
        <v>0</v>
      </c>
      <c r="G76" s="98">
        <v>16</v>
      </c>
      <c r="H76" s="98">
        <f t="shared" si="2"/>
        <v>16</v>
      </c>
      <c r="I76" s="97" t="str">
        <f t="shared" si="3"/>
        <v>CANCELADO</v>
      </c>
      <c r="J76" s="97">
        <f>Tabla1442[[#This Row],[VALOR A PAGAR]]-Tabla1442[[#This Row],[VALOR CANCELADO]]</f>
        <v>0</v>
      </c>
      <c r="K76" s="205" t="s">
        <v>886</v>
      </c>
    </row>
    <row r="77" spans="1:12" s="7" customFormat="1" ht="27.75" customHeight="1">
      <c r="A77" s="207">
        <v>45805</v>
      </c>
      <c r="B77" s="188" t="s">
        <v>559</v>
      </c>
      <c r="C77" s="188">
        <v>1</v>
      </c>
      <c r="D77" s="98">
        <v>8</v>
      </c>
      <c r="E77" s="98">
        <f>C77*Tabla1442[[#This Row],[PRECIO UNITARIO]]</f>
        <v>8</v>
      </c>
      <c r="F77" s="98">
        <v>0</v>
      </c>
      <c r="G77" s="98">
        <v>8</v>
      </c>
      <c r="H77" s="98">
        <f t="shared" si="2"/>
        <v>8</v>
      </c>
      <c r="I77" s="97" t="str">
        <f t="shared" si="3"/>
        <v>CANCELADO</v>
      </c>
      <c r="J77" s="97">
        <f>Tabla1442[[#This Row],[VALOR A PAGAR]]-Tabla1442[[#This Row],[VALOR CANCELADO]]</f>
        <v>0</v>
      </c>
      <c r="K77" s="205" t="s">
        <v>874</v>
      </c>
    </row>
    <row r="78" spans="1:12" s="7" customFormat="1" ht="27.75" customHeight="1">
      <c r="A78" s="207">
        <v>45811</v>
      </c>
      <c r="B78" s="188" t="s">
        <v>354</v>
      </c>
      <c r="C78" s="188">
        <v>9</v>
      </c>
      <c r="D78" s="98">
        <v>8</v>
      </c>
      <c r="E78" s="98">
        <f>C78*Tabla1442[[#This Row],[PRECIO UNITARIO]]</f>
        <v>72</v>
      </c>
      <c r="F78" s="98">
        <v>0</v>
      </c>
      <c r="G78" s="98">
        <v>72</v>
      </c>
      <c r="H78" s="98">
        <f t="shared" si="2"/>
        <v>72</v>
      </c>
      <c r="I78" s="97" t="str">
        <f t="shared" si="3"/>
        <v>CANCELADO</v>
      </c>
      <c r="J78" s="97">
        <f>Tabla1442[[#This Row],[VALOR A PAGAR]]-Tabla1442[[#This Row],[VALOR CANCELADO]]</f>
        <v>0</v>
      </c>
      <c r="K78" s="205"/>
    </row>
    <row r="79" spans="1:12" s="7" customFormat="1" ht="27.75" customHeight="1">
      <c r="A79" s="207">
        <v>45813</v>
      </c>
      <c r="B79" s="188" t="s">
        <v>334</v>
      </c>
      <c r="C79" s="188">
        <v>29</v>
      </c>
      <c r="D79" s="98">
        <v>6</v>
      </c>
      <c r="E79" s="98">
        <f>C79*Tabla1442[[#This Row],[PRECIO UNITARIO]]</f>
        <v>174</v>
      </c>
      <c r="F79" s="98">
        <v>0</v>
      </c>
      <c r="G79" s="98">
        <v>174</v>
      </c>
      <c r="H79" s="98">
        <f t="shared" si="2"/>
        <v>174</v>
      </c>
      <c r="I79" s="97" t="str">
        <f t="shared" si="3"/>
        <v>CANCELADO</v>
      </c>
      <c r="J79" s="97">
        <f>Tabla1442[[#This Row],[VALOR A PAGAR]]-Tabla1442[[#This Row],[VALOR CANCELADO]]</f>
        <v>0</v>
      </c>
      <c r="K79" s="477" t="s">
        <v>890</v>
      </c>
    </row>
    <row r="80" spans="1:12" s="7" customFormat="1" ht="27.75" customHeight="1">
      <c r="A80" s="207">
        <v>45813</v>
      </c>
      <c r="B80" s="188" t="s">
        <v>334</v>
      </c>
      <c r="C80" s="188">
        <v>3</v>
      </c>
      <c r="D80" s="98">
        <v>8</v>
      </c>
      <c r="E80" s="98">
        <f>C80*Tabla1442[[#This Row],[PRECIO UNITARIO]]</f>
        <v>24</v>
      </c>
      <c r="F80" s="98">
        <v>0</v>
      </c>
      <c r="G80" s="98">
        <v>24</v>
      </c>
      <c r="H80" s="98">
        <f t="shared" si="2"/>
        <v>24</v>
      </c>
      <c r="I80" s="97" t="str">
        <f t="shared" si="3"/>
        <v>CANCELADO</v>
      </c>
      <c r="J80" s="97">
        <f>Tabla1442[[#This Row],[VALOR A PAGAR]]-Tabla1442[[#This Row],[VALOR CANCELADO]]</f>
        <v>0</v>
      </c>
      <c r="K80" s="477"/>
    </row>
    <row r="81" spans="1:13" s="7" customFormat="1" ht="27.75" customHeight="1">
      <c r="A81" s="207">
        <v>45814</v>
      </c>
      <c r="B81" s="188" t="s">
        <v>710</v>
      </c>
      <c r="C81" s="188">
        <v>12</v>
      </c>
      <c r="D81" s="98">
        <v>8</v>
      </c>
      <c r="E81" s="98">
        <f>C81*Tabla1442[[#This Row],[PRECIO UNITARIO]]</f>
        <v>96</v>
      </c>
      <c r="F81" s="98">
        <v>96</v>
      </c>
      <c r="G81" s="98">
        <v>0</v>
      </c>
      <c r="H81" s="98">
        <f t="shared" si="2"/>
        <v>96</v>
      </c>
      <c r="I81" s="97" t="str">
        <f t="shared" si="3"/>
        <v>CANCELADO</v>
      </c>
      <c r="J81" s="97">
        <f>Tabla1442[[#This Row],[VALOR A PAGAR]]-Tabla1442[[#This Row],[VALOR CANCELADO]]</f>
        <v>0</v>
      </c>
      <c r="K81" s="205"/>
    </row>
    <row r="82" spans="1:13" s="7" customFormat="1" ht="27.75" customHeight="1">
      <c r="A82" s="207">
        <v>45817</v>
      </c>
      <c r="B82" s="188" t="s">
        <v>325</v>
      </c>
      <c r="C82" s="188">
        <v>12</v>
      </c>
      <c r="D82" s="98">
        <v>8</v>
      </c>
      <c r="E82" s="98">
        <f>C82*Tabla1442[[#This Row],[PRECIO UNITARIO]]</f>
        <v>96</v>
      </c>
      <c r="F82" s="98">
        <v>0</v>
      </c>
      <c r="G82" s="98">
        <v>96</v>
      </c>
      <c r="H82" s="98">
        <f t="shared" si="2"/>
        <v>96</v>
      </c>
      <c r="I82" s="97" t="str">
        <f t="shared" si="3"/>
        <v>CANCELADO</v>
      </c>
      <c r="J82" s="97">
        <f>Tabla1442[[#This Row],[VALOR A PAGAR]]-Tabla1442[[#This Row],[VALOR CANCELADO]]</f>
        <v>0</v>
      </c>
      <c r="K82" s="205" t="s">
        <v>886</v>
      </c>
    </row>
    <row r="83" spans="1:13" s="7" customFormat="1" ht="27.75" customHeight="1">
      <c r="A83" s="233">
        <v>45819</v>
      </c>
      <c r="B83" s="213" t="s">
        <v>341</v>
      </c>
      <c r="C83" s="22">
        <v>8</v>
      </c>
      <c r="D83" s="98">
        <v>8</v>
      </c>
      <c r="E83" s="98">
        <f>C83*Tabla1442[[#This Row],[PRECIO UNITARIO]]</f>
        <v>64</v>
      </c>
      <c r="F83" s="98">
        <v>0</v>
      </c>
      <c r="G83" s="98">
        <v>64</v>
      </c>
      <c r="H83" s="98">
        <f t="shared" si="2"/>
        <v>64</v>
      </c>
      <c r="I83" s="97" t="str">
        <f t="shared" si="3"/>
        <v>CANCELADO</v>
      </c>
      <c r="J83" s="97">
        <f>Tabla1442[[#This Row],[VALOR A PAGAR]]-Tabla1442[[#This Row],[VALOR CANCELADO]]</f>
        <v>0</v>
      </c>
      <c r="K83" s="303" t="s">
        <v>872</v>
      </c>
      <c r="L83" s="309"/>
      <c r="M83" s="126"/>
    </row>
    <row r="84" spans="1:13" s="7" customFormat="1" ht="27.75" customHeight="1">
      <c r="A84" s="207">
        <v>45819</v>
      </c>
      <c r="B84" s="204" t="s">
        <v>559</v>
      </c>
      <c r="C84" s="188">
        <v>1</v>
      </c>
      <c r="D84" s="98">
        <v>8</v>
      </c>
      <c r="E84" s="98">
        <f>C84*Tabla1442[[#This Row],[PRECIO UNITARIO]]</f>
        <v>8</v>
      </c>
      <c r="F84" s="98">
        <v>0</v>
      </c>
      <c r="G84" s="98">
        <v>8</v>
      </c>
      <c r="H84" s="98">
        <f t="shared" si="2"/>
        <v>8</v>
      </c>
      <c r="I84" s="97" t="str">
        <f t="shared" si="3"/>
        <v>CANCELADO</v>
      </c>
      <c r="J84" s="97">
        <f>Tabla1442[[#This Row],[VALOR A PAGAR]]-Tabla1442[[#This Row],[VALOR CANCELADO]]</f>
        <v>0</v>
      </c>
      <c r="K84" s="205"/>
      <c r="L84" s="151"/>
    </row>
    <row r="85" spans="1:13" s="7" customFormat="1" ht="27.75" customHeight="1">
      <c r="A85" s="207">
        <v>45792</v>
      </c>
      <c r="B85" s="204" t="s">
        <v>311</v>
      </c>
      <c r="C85" s="188">
        <v>1</v>
      </c>
      <c r="D85" s="98">
        <v>8</v>
      </c>
      <c r="E85" s="98">
        <f>C85*Tabla1442[[#This Row],[PRECIO UNITARIO]]</f>
        <v>8</v>
      </c>
      <c r="F85" s="98">
        <v>0</v>
      </c>
      <c r="G85" s="98">
        <v>8</v>
      </c>
      <c r="H85" s="98">
        <f t="shared" si="2"/>
        <v>8</v>
      </c>
      <c r="I85" s="97" t="str">
        <f t="shared" si="3"/>
        <v>CANCELADO</v>
      </c>
      <c r="J85" s="97">
        <f>Tabla1442[[#This Row],[VALOR A PAGAR]]-Tabla1442[[#This Row],[VALOR CANCELADO]]</f>
        <v>0</v>
      </c>
      <c r="K85" s="205" t="s">
        <v>886</v>
      </c>
      <c r="L85" s="151"/>
    </row>
    <row r="86" spans="1:13" s="7" customFormat="1" ht="27.75" customHeight="1">
      <c r="A86" s="189">
        <v>45824</v>
      </c>
      <c r="B86" s="188" t="s">
        <v>326</v>
      </c>
      <c r="C86" s="188">
        <v>7</v>
      </c>
      <c r="D86" s="98">
        <v>6</v>
      </c>
      <c r="E86" s="98">
        <f>C86*Tabla1442[[#This Row],[PRECIO UNITARIO]]</f>
        <v>42</v>
      </c>
      <c r="F86" s="98">
        <v>0</v>
      </c>
      <c r="G86" s="98">
        <v>42</v>
      </c>
      <c r="H86" s="98">
        <f t="shared" si="2"/>
        <v>42</v>
      </c>
      <c r="I86" s="97" t="str">
        <f t="shared" si="3"/>
        <v>CANCELADO</v>
      </c>
      <c r="J86" s="97">
        <f>Tabla1442[[#This Row],[VALOR A PAGAR]]-Tabla1442[[#This Row],[VALOR CANCELADO]]</f>
        <v>0</v>
      </c>
      <c r="K86" s="205"/>
    </row>
    <row r="87" spans="1:13" s="7" customFormat="1" ht="27.75" customHeight="1">
      <c r="A87" s="207">
        <v>45824</v>
      </c>
      <c r="B87" s="188" t="s">
        <v>570</v>
      </c>
      <c r="C87" s="188">
        <v>7</v>
      </c>
      <c r="D87" s="98">
        <v>6</v>
      </c>
      <c r="E87" s="98">
        <f>C87*Tabla1442[[#This Row],[PRECIO UNITARIO]]</f>
        <v>42</v>
      </c>
      <c r="F87" s="98">
        <v>0</v>
      </c>
      <c r="G87" s="98">
        <v>42</v>
      </c>
      <c r="H87" s="98">
        <f t="shared" si="2"/>
        <v>42</v>
      </c>
      <c r="I87" s="97" t="str">
        <f t="shared" si="3"/>
        <v>CANCELADO</v>
      </c>
      <c r="J87" s="97">
        <f>Tabla1442[[#This Row],[VALOR A PAGAR]]-Tabla1442[[#This Row],[VALOR CANCELADO]]</f>
        <v>0</v>
      </c>
      <c r="K87" s="205"/>
    </row>
    <row r="88" spans="1:13" s="7" customFormat="1" ht="27.75" customHeight="1">
      <c r="A88" s="207">
        <v>45824</v>
      </c>
      <c r="B88" s="188" t="s">
        <v>876</v>
      </c>
      <c r="C88" s="188">
        <v>9</v>
      </c>
      <c r="D88" s="98">
        <v>8</v>
      </c>
      <c r="E88" s="98">
        <f>C88*Tabla1442[[#This Row],[PRECIO UNITARIO]]</f>
        <v>72</v>
      </c>
      <c r="F88" s="98">
        <v>0</v>
      </c>
      <c r="G88" s="98">
        <v>72</v>
      </c>
      <c r="H88" s="98">
        <f t="shared" si="2"/>
        <v>72</v>
      </c>
      <c r="I88" s="97" t="str">
        <f t="shared" si="3"/>
        <v>CANCELADO</v>
      </c>
      <c r="J88" s="97">
        <f>Tabla1442[[#This Row],[VALOR A PAGAR]]-Tabla1442[[#This Row],[VALOR CANCELADO]]</f>
        <v>0</v>
      </c>
      <c r="K88" s="205"/>
    </row>
    <row r="89" spans="1:13" s="7" customFormat="1" ht="27.75" customHeight="1">
      <c r="A89" s="207">
        <v>45824</v>
      </c>
      <c r="B89" s="188" t="s">
        <v>876</v>
      </c>
      <c r="C89" s="188">
        <v>2</v>
      </c>
      <c r="D89" s="98">
        <v>6</v>
      </c>
      <c r="E89" s="98">
        <f>C89*Tabla1442[[#This Row],[PRECIO UNITARIO]]</f>
        <v>12</v>
      </c>
      <c r="F89" s="98">
        <v>0</v>
      </c>
      <c r="G89" s="98">
        <v>12</v>
      </c>
      <c r="H89" s="98">
        <f t="shared" si="2"/>
        <v>12</v>
      </c>
      <c r="I89" s="97" t="str">
        <f t="shared" si="3"/>
        <v>CANCELADO</v>
      </c>
      <c r="J89" s="97">
        <f>Tabla1442[[#This Row],[VALOR A PAGAR]]-Tabla1442[[#This Row],[VALOR CANCELADO]]</f>
        <v>0</v>
      </c>
      <c r="K89" s="243"/>
    </row>
    <row r="90" spans="1:13" s="7" customFormat="1" ht="27.75" customHeight="1">
      <c r="A90" s="207">
        <v>45824</v>
      </c>
      <c r="B90" s="204" t="s">
        <v>560</v>
      </c>
      <c r="C90" s="188">
        <v>1</v>
      </c>
      <c r="D90" s="98">
        <v>8</v>
      </c>
      <c r="E90" s="98">
        <f>C90*Tabla1442[[#This Row],[PRECIO UNITARIO]]</f>
        <v>8</v>
      </c>
      <c r="F90" s="98">
        <v>0</v>
      </c>
      <c r="G90" s="98">
        <v>8</v>
      </c>
      <c r="H90" s="98">
        <f t="shared" si="2"/>
        <v>8</v>
      </c>
      <c r="I90" s="97" t="str">
        <f t="shared" si="3"/>
        <v>CANCELADO</v>
      </c>
      <c r="J90" s="97">
        <f>Tabla1442[[#This Row],[VALOR A PAGAR]]-Tabla1442[[#This Row],[VALOR CANCELADO]]</f>
        <v>0</v>
      </c>
      <c r="K90" s="243"/>
    </row>
    <row r="91" spans="1:13" s="7" customFormat="1" ht="27.75" customHeight="1">
      <c r="A91" s="207">
        <v>45824</v>
      </c>
      <c r="B91" s="204" t="s">
        <v>566</v>
      </c>
      <c r="C91" s="188">
        <v>5</v>
      </c>
      <c r="D91" s="98">
        <v>8</v>
      </c>
      <c r="E91" s="98">
        <f>C91*Tabla1442[[#This Row],[PRECIO UNITARIO]]</f>
        <v>40</v>
      </c>
      <c r="F91" s="98">
        <v>0</v>
      </c>
      <c r="G91" s="98">
        <v>40</v>
      </c>
      <c r="H91" s="98">
        <f t="shared" si="2"/>
        <v>40</v>
      </c>
      <c r="I91" s="97" t="str">
        <f t="shared" si="3"/>
        <v>CANCELADO</v>
      </c>
      <c r="J91" s="97">
        <f>Tabla1442[[#This Row],[VALOR A PAGAR]]-Tabla1442[[#This Row],[VALOR CANCELADO]]</f>
        <v>0</v>
      </c>
      <c r="K91" s="243"/>
    </row>
    <row r="92" spans="1:13" s="7" customFormat="1" ht="27.75" customHeight="1">
      <c r="A92" s="207">
        <v>45826</v>
      </c>
      <c r="B92" s="204" t="s">
        <v>742</v>
      </c>
      <c r="C92" s="188">
        <v>6</v>
      </c>
      <c r="D92" s="98">
        <v>8</v>
      </c>
      <c r="E92" s="98">
        <f>C92*Tabla1442[[#This Row],[PRECIO UNITARIO]]</f>
        <v>48</v>
      </c>
      <c r="F92" s="98">
        <v>0</v>
      </c>
      <c r="G92" s="98">
        <v>48</v>
      </c>
      <c r="H92" s="98">
        <f t="shared" si="2"/>
        <v>48</v>
      </c>
      <c r="I92" s="97" t="str">
        <f t="shared" si="3"/>
        <v>CANCELADO</v>
      </c>
      <c r="J92" s="97">
        <f>Tabla1442[[#This Row],[VALOR A PAGAR]]-Tabla1442[[#This Row],[VALOR CANCELADO]]</f>
        <v>0</v>
      </c>
      <c r="K92" s="243"/>
    </row>
    <row r="93" spans="1:13" s="7" customFormat="1" ht="27.75" customHeight="1">
      <c r="A93" s="207">
        <v>45826</v>
      </c>
      <c r="B93" s="204" t="s">
        <v>327</v>
      </c>
      <c r="C93" s="188">
        <v>15</v>
      </c>
      <c r="D93" s="98">
        <v>8</v>
      </c>
      <c r="E93" s="98">
        <f>C93*Tabla1442[[#This Row],[PRECIO UNITARIO]]</f>
        <v>120</v>
      </c>
      <c r="F93" s="98">
        <v>0</v>
      </c>
      <c r="G93" s="98">
        <v>120</v>
      </c>
      <c r="H93" s="98">
        <f t="shared" si="2"/>
        <v>120</v>
      </c>
      <c r="I93" s="97" t="str">
        <f t="shared" si="3"/>
        <v>CANCELADO</v>
      </c>
      <c r="J93" s="97">
        <f>Tabla1442[[#This Row],[VALOR A PAGAR]]-Tabla1442[[#This Row],[VALOR CANCELADO]]</f>
        <v>0</v>
      </c>
      <c r="K93" s="243"/>
    </row>
    <row r="94" spans="1:13" s="7" customFormat="1" ht="27.75" customHeight="1">
      <c r="A94" s="207">
        <v>45826</v>
      </c>
      <c r="B94" s="204" t="s">
        <v>327</v>
      </c>
      <c r="C94" s="188">
        <v>1</v>
      </c>
      <c r="D94" s="98">
        <v>2</v>
      </c>
      <c r="E94" s="98">
        <f>C94*Tabla1442[[#This Row],[PRECIO UNITARIO]]</f>
        <v>2</v>
      </c>
      <c r="F94" s="98">
        <v>0</v>
      </c>
      <c r="G94" s="98">
        <v>2</v>
      </c>
      <c r="H94" s="98">
        <f t="shared" si="2"/>
        <v>2</v>
      </c>
      <c r="I94" s="97" t="str">
        <f t="shared" si="3"/>
        <v>CANCELADO</v>
      </c>
      <c r="J94" s="97">
        <f>Tabla1442[[#This Row],[VALOR A PAGAR]]-Tabla1442[[#This Row],[VALOR CANCELADO]]</f>
        <v>0</v>
      </c>
      <c r="K94" s="243" t="s">
        <v>878</v>
      </c>
    </row>
    <row r="95" spans="1:13" s="7" customFormat="1" ht="27.75" customHeight="1">
      <c r="A95" s="207">
        <v>45826</v>
      </c>
      <c r="B95" s="204" t="s">
        <v>560</v>
      </c>
      <c r="C95" s="188">
        <v>1</v>
      </c>
      <c r="D95" s="98">
        <v>8</v>
      </c>
      <c r="E95" s="98">
        <f>C95*Tabla1442[[#This Row],[PRECIO UNITARIO]]</f>
        <v>8</v>
      </c>
      <c r="F95" s="98">
        <v>0</v>
      </c>
      <c r="G95" s="98">
        <v>8</v>
      </c>
      <c r="H95" s="98">
        <f t="shared" si="2"/>
        <v>8</v>
      </c>
      <c r="I95" s="97" t="str">
        <f t="shared" si="3"/>
        <v>CANCELADO</v>
      </c>
      <c r="J95" s="97">
        <f>Tabla1442[[#This Row],[VALOR A PAGAR]]-Tabla1442[[#This Row],[VALOR CANCELADO]]</f>
        <v>0</v>
      </c>
      <c r="K95" s="243"/>
    </row>
    <row r="96" spans="1:13" s="7" customFormat="1" ht="27.75" customHeight="1">
      <c r="A96" s="207">
        <v>45826</v>
      </c>
      <c r="B96" s="204" t="s">
        <v>311</v>
      </c>
      <c r="C96" s="188">
        <v>1</v>
      </c>
      <c r="D96" s="98">
        <v>8</v>
      </c>
      <c r="E96" s="98">
        <f>C96*Tabla1442[[#This Row],[PRECIO UNITARIO]]</f>
        <v>8</v>
      </c>
      <c r="F96" s="98">
        <v>0</v>
      </c>
      <c r="G96" s="98">
        <v>8</v>
      </c>
      <c r="H96" s="98">
        <f t="shared" si="2"/>
        <v>8</v>
      </c>
      <c r="I96" s="97" t="str">
        <f t="shared" si="3"/>
        <v>CANCELADO</v>
      </c>
      <c r="J96" s="97">
        <f>Tabla1442[[#This Row],[VALOR A PAGAR]]-Tabla1442[[#This Row],[VALOR CANCELADO]]</f>
        <v>0</v>
      </c>
      <c r="K96" s="243"/>
    </row>
    <row r="97" spans="1:11" s="7" customFormat="1" ht="27.75" customHeight="1">
      <c r="A97" s="207">
        <v>45827</v>
      </c>
      <c r="B97" s="188" t="s">
        <v>877</v>
      </c>
      <c r="C97" s="188">
        <v>2</v>
      </c>
      <c r="D97" s="98">
        <v>6</v>
      </c>
      <c r="E97" s="98">
        <f>C97*Tabla1442[[#This Row],[PRECIO UNITARIO]]</f>
        <v>12</v>
      </c>
      <c r="F97" s="98">
        <v>0</v>
      </c>
      <c r="G97" s="98">
        <v>12</v>
      </c>
      <c r="H97" s="98">
        <f t="shared" si="2"/>
        <v>12</v>
      </c>
      <c r="I97" s="97" t="str">
        <f t="shared" si="3"/>
        <v>CANCELADO</v>
      </c>
      <c r="J97" s="97">
        <f>Tabla1442[[#This Row],[VALOR A PAGAR]]-Tabla1442[[#This Row],[VALOR CANCELADO]]</f>
        <v>0</v>
      </c>
      <c r="K97" s="243"/>
    </row>
    <row r="98" spans="1:11" s="7" customFormat="1" ht="27.75" customHeight="1">
      <c r="A98" s="207">
        <v>45827</v>
      </c>
      <c r="B98" s="188" t="s">
        <v>343</v>
      </c>
      <c r="C98" s="188">
        <v>3</v>
      </c>
      <c r="D98" s="98">
        <v>8</v>
      </c>
      <c r="E98" s="98">
        <f>C98*Tabla1442[[#This Row],[PRECIO UNITARIO]]</f>
        <v>24</v>
      </c>
      <c r="F98" s="98">
        <v>0</v>
      </c>
      <c r="G98" s="98">
        <v>24</v>
      </c>
      <c r="H98" s="98">
        <f t="shared" si="2"/>
        <v>24</v>
      </c>
      <c r="I98" s="97" t="str">
        <f t="shared" si="3"/>
        <v>CANCELADO</v>
      </c>
      <c r="J98" s="97">
        <f>Tabla1442[[#This Row],[VALOR A PAGAR]]-Tabla1442[[#This Row],[VALOR CANCELADO]]</f>
        <v>0</v>
      </c>
      <c r="K98" s="243"/>
    </row>
    <row r="99" spans="1:11" s="7" customFormat="1" ht="27.75" customHeight="1">
      <c r="A99" s="207">
        <v>45827</v>
      </c>
      <c r="B99" s="188" t="s">
        <v>880</v>
      </c>
      <c r="C99" s="188">
        <v>9</v>
      </c>
      <c r="D99" s="98">
        <v>6</v>
      </c>
      <c r="E99" s="98">
        <f>C99*Tabla1442[[#This Row],[PRECIO UNITARIO]]</f>
        <v>54</v>
      </c>
      <c r="F99" s="98">
        <v>0</v>
      </c>
      <c r="G99" s="98">
        <v>54</v>
      </c>
      <c r="H99" s="98">
        <f t="shared" si="2"/>
        <v>54</v>
      </c>
      <c r="I99" s="97" t="str">
        <f t="shared" si="3"/>
        <v>CANCELADO</v>
      </c>
      <c r="J99" s="97">
        <f>Tabla1442[[#This Row],[VALOR A PAGAR]]-Tabla1442[[#This Row],[VALOR CANCELADO]]</f>
        <v>0</v>
      </c>
      <c r="K99" s="243"/>
    </row>
    <row r="100" spans="1:11" s="7" customFormat="1" ht="27.75" customHeight="1">
      <c r="A100" s="206">
        <v>45827</v>
      </c>
      <c r="B100" s="105" t="s">
        <v>339</v>
      </c>
      <c r="C100" s="105">
        <v>2</v>
      </c>
      <c r="D100" s="100">
        <v>6</v>
      </c>
      <c r="E100" s="100">
        <f>C100*Tabla1442[[#This Row],[PRECIO UNITARIO]]</f>
        <v>12</v>
      </c>
      <c r="F100" s="100">
        <v>6</v>
      </c>
      <c r="G100" s="100">
        <v>6</v>
      </c>
      <c r="H100" s="100">
        <f t="shared" si="2"/>
        <v>12</v>
      </c>
      <c r="I100" s="100" t="str">
        <f t="shared" si="3"/>
        <v>CANCELADO</v>
      </c>
      <c r="J100" s="100">
        <f>Tabla1442[[#This Row],[VALOR A PAGAR]]-Tabla1442[[#This Row],[VALOR CANCELADO]]</f>
        <v>0</v>
      </c>
      <c r="K100" s="311" t="s">
        <v>893</v>
      </c>
    </row>
    <row r="101" spans="1:11" s="7" customFormat="1" ht="27.75" customHeight="1">
      <c r="A101" s="207">
        <v>45827</v>
      </c>
      <c r="B101" s="188" t="s">
        <v>881</v>
      </c>
      <c r="C101" s="188">
        <v>8</v>
      </c>
      <c r="D101" s="98">
        <v>8</v>
      </c>
      <c r="E101" s="98">
        <f>C101*Tabla1442[[#This Row],[PRECIO UNITARIO]]</f>
        <v>64</v>
      </c>
      <c r="F101" s="98">
        <v>0</v>
      </c>
      <c r="G101" s="98">
        <v>64</v>
      </c>
      <c r="H101" s="98">
        <f t="shared" si="2"/>
        <v>64</v>
      </c>
      <c r="I101" s="97" t="str">
        <f t="shared" si="3"/>
        <v>CANCELADO</v>
      </c>
      <c r="J101" s="97">
        <f>Tabla1442[[#This Row],[VALOR A PAGAR]]-Tabla1442[[#This Row],[VALOR CANCELADO]]</f>
        <v>0</v>
      </c>
      <c r="K101" s="243" t="s">
        <v>872</v>
      </c>
    </row>
    <row r="102" spans="1:11" s="7" customFormat="1" ht="27.75" customHeight="1">
      <c r="A102" s="207">
        <v>45827</v>
      </c>
      <c r="B102" s="188" t="s">
        <v>334</v>
      </c>
      <c r="C102" s="188">
        <v>1</v>
      </c>
      <c r="D102" s="98">
        <v>6</v>
      </c>
      <c r="E102" s="98">
        <f>C102*Tabla1442[[#This Row],[PRECIO UNITARIO]]</f>
        <v>6</v>
      </c>
      <c r="F102" s="98">
        <v>0</v>
      </c>
      <c r="G102" s="98">
        <v>6</v>
      </c>
      <c r="H102" s="98">
        <f t="shared" si="2"/>
        <v>6</v>
      </c>
      <c r="I102" s="97" t="str">
        <f t="shared" si="3"/>
        <v>CANCELADO</v>
      </c>
      <c r="J102" s="97">
        <f>Tabla1442[[#This Row],[VALOR A PAGAR]]-Tabla1442[[#This Row],[VALOR CANCELADO]]</f>
        <v>0</v>
      </c>
      <c r="K102" s="243"/>
    </row>
    <row r="103" spans="1:11" s="7" customFormat="1" ht="27.75" customHeight="1">
      <c r="A103" s="207">
        <v>45827</v>
      </c>
      <c r="B103" s="188" t="s">
        <v>289</v>
      </c>
      <c r="C103" s="188">
        <v>33</v>
      </c>
      <c r="D103" s="98">
        <v>6</v>
      </c>
      <c r="E103" s="98">
        <f>C103*Tabla1442[[#This Row],[PRECIO UNITARIO]]</f>
        <v>198</v>
      </c>
      <c r="F103" s="98">
        <v>0</v>
      </c>
      <c r="G103" s="98">
        <v>198</v>
      </c>
      <c r="H103" s="98">
        <f t="shared" si="2"/>
        <v>198</v>
      </c>
      <c r="I103" s="97" t="str">
        <f t="shared" si="3"/>
        <v>CANCELADO</v>
      </c>
      <c r="J103" s="97">
        <f>Tabla1442[[#This Row],[VALOR A PAGAR]]-Tabla1442[[#This Row],[VALOR CANCELADO]]</f>
        <v>0</v>
      </c>
      <c r="K103" s="243" t="s">
        <v>908</v>
      </c>
    </row>
    <row r="104" spans="1:11" s="7" customFormat="1" ht="27.75" customHeight="1">
      <c r="A104" s="207">
        <v>45827</v>
      </c>
      <c r="B104" s="188" t="s">
        <v>325</v>
      </c>
      <c r="C104" s="188">
        <v>19</v>
      </c>
      <c r="D104" s="98">
        <v>8</v>
      </c>
      <c r="E104" s="98">
        <f>C104*Tabla1442[[#This Row],[PRECIO UNITARIO]]</f>
        <v>152</v>
      </c>
      <c r="F104" s="98">
        <v>0</v>
      </c>
      <c r="G104" s="98">
        <v>152</v>
      </c>
      <c r="H104" s="98">
        <f t="shared" si="2"/>
        <v>152</v>
      </c>
      <c r="I104" s="97" t="str">
        <f t="shared" si="3"/>
        <v>CANCELADO</v>
      </c>
      <c r="J104" s="97">
        <f>Tabla1442[[#This Row],[VALOR A PAGAR]]-Tabla1442[[#This Row],[VALOR CANCELADO]]</f>
        <v>0</v>
      </c>
      <c r="K104" s="243"/>
    </row>
    <row r="105" spans="1:11" s="7" customFormat="1" ht="27.75" customHeight="1">
      <c r="A105" s="207">
        <v>45827</v>
      </c>
      <c r="B105" s="188" t="s">
        <v>344</v>
      </c>
      <c r="C105" s="188">
        <v>31</v>
      </c>
      <c r="D105" s="98">
        <v>8</v>
      </c>
      <c r="E105" s="98">
        <f>C105*Tabla1442[[#This Row],[PRECIO UNITARIO]]</f>
        <v>248</v>
      </c>
      <c r="F105" s="98">
        <v>0</v>
      </c>
      <c r="G105" s="98">
        <v>248</v>
      </c>
      <c r="H105" s="98">
        <f t="shared" si="2"/>
        <v>248</v>
      </c>
      <c r="I105" s="97" t="str">
        <f t="shared" si="3"/>
        <v>CANCELADO</v>
      </c>
      <c r="J105" s="97">
        <f>Tabla1442[[#This Row],[VALOR A PAGAR]]-Tabla1442[[#This Row],[VALOR CANCELADO]]</f>
        <v>0</v>
      </c>
      <c r="K105" s="243"/>
    </row>
    <row r="106" spans="1:11" s="7" customFormat="1" ht="27.75" customHeight="1">
      <c r="A106" s="207">
        <v>45828</v>
      </c>
      <c r="B106" s="188" t="s">
        <v>910</v>
      </c>
      <c r="C106" s="188">
        <v>6</v>
      </c>
      <c r="D106" s="98">
        <v>8</v>
      </c>
      <c r="E106" s="98">
        <f>C106*Tabla1442[[#This Row],[PRECIO UNITARIO]]</f>
        <v>48</v>
      </c>
      <c r="F106" s="98">
        <v>0</v>
      </c>
      <c r="G106" s="98">
        <v>48</v>
      </c>
      <c r="H106" s="98">
        <f t="shared" si="2"/>
        <v>48</v>
      </c>
      <c r="I106" s="97" t="str">
        <f t="shared" si="3"/>
        <v>CANCELADO</v>
      </c>
      <c r="J106" s="97">
        <f>Tabla1442[[#This Row],[VALOR A PAGAR]]-Tabla1442[[#This Row],[VALOR CANCELADO]]</f>
        <v>0</v>
      </c>
      <c r="K106" s="243">
        <v>1</v>
      </c>
    </row>
    <row r="107" spans="1:11" s="7" customFormat="1" ht="27.75" customHeight="1">
      <c r="A107" s="207">
        <v>45828</v>
      </c>
      <c r="B107" s="188" t="s">
        <v>288</v>
      </c>
      <c r="C107" s="188">
        <v>2</v>
      </c>
      <c r="D107" s="98">
        <v>8</v>
      </c>
      <c r="E107" s="98">
        <f>C107*Tabla1442[[#This Row],[PRECIO UNITARIO]]</f>
        <v>16</v>
      </c>
      <c r="F107" s="98">
        <v>0</v>
      </c>
      <c r="G107" s="98">
        <v>16</v>
      </c>
      <c r="H107" s="98">
        <f t="shared" si="2"/>
        <v>16</v>
      </c>
      <c r="I107" s="97" t="str">
        <f t="shared" si="3"/>
        <v>CANCELADO</v>
      </c>
      <c r="J107" s="97">
        <f>Tabla1442[[#This Row],[VALOR A PAGAR]]-Tabla1442[[#This Row],[VALOR CANCELADO]]</f>
        <v>0</v>
      </c>
      <c r="K107" s="243"/>
    </row>
    <row r="108" spans="1:11" s="7" customFormat="1" ht="27.75" customHeight="1">
      <c r="A108" s="207">
        <v>45828</v>
      </c>
      <c r="B108" s="188" t="s">
        <v>302</v>
      </c>
      <c r="C108" s="188">
        <v>10</v>
      </c>
      <c r="D108" s="98">
        <v>6</v>
      </c>
      <c r="E108" s="98">
        <f>C108*Tabla1442[[#This Row],[PRECIO UNITARIO]]</f>
        <v>60</v>
      </c>
      <c r="F108" s="98">
        <v>0</v>
      </c>
      <c r="G108" s="98">
        <v>60</v>
      </c>
      <c r="H108" s="98">
        <f t="shared" si="2"/>
        <v>60</v>
      </c>
      <c r="I108" s="97" t="str">
        <f t="shared" si="3"/>
        <v>CANCELADO</v>
      </c>
      <c r="J108" s="97">
        <f>Tabla1442[[#This Row],[VALOR A PAGAR]]-Tabla1442[[#This Row],[VALOR CANCELADO]]</f>
        <v>0</v>
      </c>
      <c r="K108" s="243" t="s">
        <v>882</v>
      </c>
    </row>
    <row r="109" spans="1:11" s="7" customFormat="1" ht="27.75" customHeight="1">
      <c r="A109" s="207">
        <v>45828</v>
      </c>
      <c r="B109" s="188" t="s">
        <v>348</v>
      </c>
      <c r="C109" s="188">
        <v>8</v>
      </c>
      <c r="D109" s="98">
        <v>2</v>
      </c>
      <c r="E109" s="98">
        <f>C109*Tabla1442[[#This Row],[PRECIO UNITARIO]]</f>
        <v>16</v>
      </c>
      <c r="F109" s="98">
        <v>0</v>
      </c>
      <c r="G109" s="98">
        <v>16</v>
      </c>
      <c r="H109" s="98">
        <f t="shared" si="2"/>
        <v>16</v>
      </c>
      <c r="I109" s="97" t="str">
        <f t="shared" si="3"/>
        <v>CANCELADO</v>
      </c>
      <c r="J109" s="97">
        <f>Tabla1442[[#This Row],[VALOR A PAGAR]]-Tabla1442[[#This Row],[VALOR CANCELADO]]</f>
        <v>0</v>
      </c>
      <c r="K109" s="476" t="s">
        <v>903</v>
      </c>
    </row>
    <row r="110" spans="1:11" s="7" customFormat="1" ht="27.75" customHeight="1">
      <c r="A110" s="207">
        <v>45828</v>
      </c>
      <c r="B110" s="188" t="s">
        <v>348</v>
      </c>
      <c r="C110" s="188">
        <v>14</v>
      </c>
      <c r="D110" s="98">
        <v>6</v>
      </c>
      <c r="E110" s="98">
        <f>C110*Tabla1442[[#This Row],[PRECIO UNITARIO]]</f>
        <v>84</v>
      </c>
      <c r="F110" s="98">
        <v>0</v>
      </c>
      <c r="G110" s="98">
        <v>84</v>
      </c>
      <c r="H110" s="98">
        <f t="shared" si="2"/>
        <v>84</v>
      </c>
      <c r="I110" s="97" t="str">
        <f t="shared" si="3"/>
        <v>CANCELADO</v>
      </c>
      <c r="J110" s="97">
        <f>Tabla1442[[#This Row],[VALOR A PAGAR]]-Tabla1442[[#This Row],[VALOR CANCELADO]]</f>
        <v>0</v>
      </c>
      <c r="K110" s="476"/>
    </row>
    <row r="111" spans="1:11" s="7" customFormat="1" ht="27.75" customHeight="1">
      <c r="A111" s="207">
        <v>45828</v>
      </c>
      <c r="B111" s="188" t="s">
        <v>348</v>
      </c>
      <c r="C111" s="188">
        <v>1</v>
      </c>
      <c r="D111" s="98">
        <v>8</v>
      </c>
      <c r="E111" s="98">
        <f>C111*Tabla1442[[#This Row],[PRECIO UNITARIO]]</f>
        <v>8</v>
      </c>
      <c r="F111" s="98">
        <v>0</v>
      </c>
      <c r="G111" s="98">
        <v>8</v>
      </c>
      <c r="H111" s="98">
        <f t="shared" si="2"/>
        <v>8</v>
      </c>
      <c r="I111" s="97" t="str">
        <f t="shared" si="3"/>
        <v>CANCELADO</v>
      </c>
      <c r="J111" s="97">
        <f>Tabla1442[[#This Row],[VALOR A PAGAR]]-Tabla1442[[#This Row],[VALOR CANCELADO]]</f>
        <v>0</v>
      </c>
      <c r="K111" s="476"/>
    </row>
    <row r="112" spans="1:11" s="7" customFormat="1" ht="27.75" customHeight="1">
      <c r="A112" s="207">
        <v>45828</v>
      </c>
      <c r="B112" s="188" t="s">
        <v>310</v>
      </c>
      <c r="C112" s="188">
        <v>10</v>
      </c>
      <c r="D112" s="98">
        <v>8</v>
      </c>
      <c r="E112" s="98">
        <f>C112*Tabla1442[[#This Row],[PRECIO UNITARIO]]</f>
        <v>80</v>
      </c>
      <c r="F112" s="98">
        <v>0</v>
      </c>
      <c r="G112" s="98">
        <v>80</v>
      </c>
      <c r="H112" s="98">
        <f t="shared" si="2"/>
        <v>80</v>
      </c>
      <c r="I112" s="97" t="str">
        <f t="shared" si="3"/>
        <v>CANCELADO</v>
      </c>
      <c r="J112" s="97">
        <f>Tabla1442[[#This Row],[VALOR A PAGAR]]-Tabla1442[[#This Row],[VALOR CANCELADO]]</f>
        <v>0</v>
      </c>
      <c r="K112" s="476" t="s">
        <v>904</v>
      </c>
    </row>
    <row r="113" spans="1:12" s="7" customFormat="1" ht="27.75" customHeight="1">
      <c r="A113" s="207">
        <v>45828</v>
      </c>
      <c r="B113" s="188" t="s">
        <v>310</v>
      </c>
      <c r="C113" s="188">
        <v>2</v>
      </c>
      <c r="D113" s="98">
        <v>6</v>
      </c>
      <c r="E113" s="98">
        <f>C113*Tabla1442[[#This Row],[PRECIO UNITARIO]]</f>
        <v>12</v>
      </c>
      <c r="F113" s="98">
        <v>0</v>
      </c>
      <c r="G113" s="98">
        <v>12</v>
      </c>
      <c r="H113" s="98">
        <f t="shared" si="2"/>
        <v>12</v>
      </c>
      <c r="I113" s="97" t="str">
        <f t="shared" si="3"/>
        <v>CANCELADO</v>
      </c>
      <c r="J113" s="97">
        <f>Tabla1442[[#This Row],[VALOR A PAGAR]]-Tabla1442[[#This Row],[VALOR CANCELADO]]</f>
        <v>0</v>
      </c>
      <c r="K113" s="476"/>
    </row>
    <row r="114" spans="1:12" s="7" customFormat="1" ht="27.75" customHeight="1">
      <c r="A114" s="207">
        <v>45828</v>
      </c>
      <c r="B114" s="188" t="s">
        <v>310</v>
      </c>
      <c r="C114" s="188">
        <v>2</v>
      </c>
      <c r="D114" s="98">
        <v>2</v>
      </c>
      <c r="E114" s="98">
        <f>C114*Tabla1442[[#This Row],[PRECIO UNITARIO]]</f>
        <v>4</v>
      </c>
      <c r="F114" s="98">
        <v>0</v>
      </c>
      <c r="G114" s="98">
        <v>4</v>
      </c>
      <c r="H114" s="98">
        <f t="shared" si="2"/>
        <v>4</v>
      </c>
      <c r="I114" s="97" t="str">
        <f t="shared" si="3"/>
        <v>CANCELADO</v>
      </c>
      <c r="J114" s="97">
        <f>Tabla1442[[#This Row],[VALOR A PAGAR]]-Tabla1442[[#This Row],[VALOR CANCELADO]]</f>
        <v>0</v>
      </c>
      <c r="K114" s="476"/>
    </row>
    <row r="115" spans="1:12" s="7" customFormat="1" ht="27.75" customHeight="1">
      <c r="A115" s="207">
        <v>45828</v>
      </c>
      <c r="B115" s="188" t="s">
        <v>456</v>
      </c>
      <c r="C115" s="188">
        <v>2</v>
      </c>
      <c r="D115" s="98">
        <v>8</v>
      </c>
      <c r="E115" s="98">
        <f>C115*Tabla1442[[#This Row],[PRECIO UNITARIO]]</f>
        <v>16</v>
      </c>
      <c r="F115" s="98">
        <v>0</v>
      </c>
      <c r="G115" s="98">
        <v>16</v>
      </c>
      <c r="H115" s="98">
        <f t="shared" si="2"/>
        <v>16</v>
      </c>
      <c r="I115" s="97" t="str">
        <f t="shared" si="3"/>
        <v>CANCELADO</v>
      </c>
      <c r="J115" s="97">
        <f>Tabla1442[[#This Row],[VALOR A PAGAR]]-Tabla1442[[#This Row],[VALOR CANCELADO]]</f>
        <v>0</v>
      </c>
      <c r="K115" s="243"/>
    </row>
    <row r="116" spans="1:12" s="7" customFormat="1" ht="27.75" customHeight="1">
      <c r="A116" s="207">
        <v>45828</v>
      </c>
      <c r="B116" s="188" t="s">
        <v>456</v>
      </c>
      <c r="C116" s="188">
        <v>2</v>
      </c>
      <c r="D116" s="98">
        <v>6</v>
      </c>
      <c r="E116" s="98">
        <f>C116*Tabla1442[[#This Row],[PRECIO UNITARIO]]</f>
        <v>12</v>
      </c>
      <c r="F116" s="98">
        <v>0</v>
      </c>
      <c r="G116" s="98">
        <v>12</v>
      </c>
      <c r="H116" s="98">
        <f t="shared" si="2"/>
        <v>12</v>
      </c>
      <c r="I116" s="97" t="str">
        <f t="shared" si="3"/>
        <v>CANCELADO</v>
      </c>
      <c r="J116" s="97">
        <f>Tabla1442[[#This Row],[VALOR A PAGAR]]-Tabla1442[[#This Row],[VALOR CANCELADO]]</f>
        <v>0</v>
      </c>
      <c r="K116" s="243"/>
    </row>
    <row r="117" spans="1:12" s="7" customFormat="1" ht="27.75" customHeight="1">
      <c r="A117" s="207">
        <v>45831</v>
      </c>
      <c r="B117" s="188" t="s">
        <v>321</v>
      </c>
      <c r="C117" s="188">
        <v>3</v>
      </c>
      <c r="D117" s="98">
        <v>8</v>
      </c>
      <c r="E117" s="98">
        <f>C117*Tabla1442[[#This Row],[PRECIO UNITARIO]]</f>
        <v>24</v>
      </c>
      <c r="F117" s="98">
        <v>0</v>
      </c>
      <c r="G117" s="98">
        <v>24</v>
      </c>
      <c r="H117" s="98">
        <f t="shared" si="2"/>
        <v>24</v>
      </c>
      <c r="I117" s="97" t="str">
        <f t="shared" si="3"/>
        <v>CANCELADO</v>
      </c>
      <c r="J117" s="97">
        <f>Tabla1442[[#This Row],[VALOR A PAGAR]]-Tabla1442[[#This Row],[VALOR CANCELADO]]</f>
        <v>0</v>
      </c>
      <c r="K117" s="243" t="s">
        <v>896</v>
      </c>
    </row>
    <row r="118" spans="1:12" s="7" customFormat="1" ht="27.75" customHeight="1">
      <c r="A118" s="207">
        <v>45831</v>
      </c>
      <c r="B118" s="188" t="s">
        <v>353</v>
      </c>
      <c r="C118" s="188">
        <v>1</v>
      </c>
      <c r="D118" s="98">
        <v>8</v>
      </c>
      <c r="E118" s="98">
        <f>C118*Tabla1442[[#This Row],[PRECIO UNITARIO]]</f>
        <v>8</v>
      </c>
      <c r="F118" s="98">
        <v>0</v>
      </c>
      <c r="G118" s="98">
        <v>8</v>
      </c>
      <c r="H118" s="98">
        <f t="shared" si="2"/>
        <v>8</v>
      </c>
      <c r="I118" s="97" t="str">
        <f t="shared" si="3"/>
        <v>CANCELADO</v>
      </c>
      <c r="J118" s="97">
        <f>Tabla1442[[#This Row],[VALOR A PAGAR]]-Tabla1442[[#This Row],[VALOR CANCELADO]]</f>
        <v>0</v>
      </c>
      <c r="K118" s="476" t="s">
        <v>660</v>
      </c>
    </row>
    <row r="119" spans="1:12" s="7" customFormat="1" ht="27.75" customHeight="1">
      <c r="A119" s="207">
        <v>45831</v>
      </c>
      <c r="B119" s="188" t="s">
        <v>353</v>
      </c>
      <c r="C119" s="188">
        <v>4</v>
      </c>
      <c r="D119" s="98">
        <v>6</v>
      </c>
      <c r="E119" s="98">
        <f>C119*Tabla1442[[#This Row],[PRECIO UNITARIO]]</f>
        <v>24</v>
      </c>
      <c r="F119" s="98">
        <v>0</v>
      </c>
      <c r="G119" s="98">
        <v>24</v>
      </c>
      <c r="H119" s="98">
        <f t="shared" si="2"/>
        <v>24</v>
      </c>
      <c r="I119" s="97" t="str">
        <f t="shared" si="3"/>
        <v>CANCELADO</v>
      </c>
      <c r="J119" s="97">
        <f>Tabla1442[[#This Row],[VALOR A PAGAR]]-Tabla1442[[#This Row],[VALOR CANCELADO]]</f>
        <v>0</v>
      </c>
      <c r="K119" s="476"/>
      <c r="L119" s="240"/>
    </row>
    <row r="120" spans="1:12" s="7" customFormat="1" ht="27.75" customHeight="1">
      <c r="A120" s="233">
        <v>45831</v>
      </c>
      <c r="B120" s="22" t="s">
        <v>336</v>
      </c>
      <c r="C120" s="22">
        <v>13</v>
      </c>
      <c r="D120" s="98">
        <v>6</v>
      </c>
      <c r="E120" s="98">
        <f>C120*Tabla1442[[#This Row],[PRECIO UNITARIO]]</f>
        <v>78</v>
      </c>
      <c r="F120" s="98">
        <v>78</v>
      </c>
      <c r="G120" s="98">
        <v>0</v>
      </c>
      <c r="H120" s="98">
        <f t="shared" si="2"/>
        <v>78</v>
      </c>
      <c r="I120" s="97" t="str">
        <f t="shared" si="3"/>
        <v>CANCELADO</v>
      </c>
      <c r="J120" s="97">
        <f>Tabla1442[[#This Row],[VALOR A PAGAR]]-Tabla1442[[#This Row],[VALOR CANCELADO]]</f>
        <v>0</v>
      </c>
      <c r="K120" s="304"/>
    </row>
    <row r="121" spans="1:12" s="7" customFormat="1" ht="27.75" customHeight="1">
      <c r="A121" s="233">
        <v>45831</v>
      </c>
      <c r="B121" s="22" t="s">
        <v>336</v>
      </c>
      <c r="C121" s="22">
        <v>2</v>
      </c>
      <c r="D121" s="98">
        <v>8</v>
      </c>
      <c r="E121" s="98">
        <f>C121*Tabla1442[[#This Row],[PRECIO UNITARIO]]</f>
        <v>16</v>
      </c>
      <c r="F121" s="98">
        <v>16</v>
      </c>
      <c r="G121" s="98">
        <v>0</v>
      </c>
      <c r="H121" s="98">
        <f t="shared" si="2"/>
        <v>16</v>
      </c>
      <c r="I121" s="97" t="str">
        <f t="shared" si="3"/>
        <v>CANCELADO</v>
      </c>
      <c r="J121" s="97">
        <f>Tabla1442[[#This Row],[VALOR A PAGAR]]-Tabla1442[[#This Row],[VALOR CANCELADO]]</f>
        <v>0</v>
      </c>
      <c r="K121" s="304"/>
    </row>
    <row r="122" spans="1:12" s="7" customFormat="1" ht="27.75" customHeight="1">
      <c r="A122" s="207">
        <v>45832</v>
      </c>
      <c r="B122" s="188" t="s">
        <v>320</v>
      </c>
      <c r="C122" s="188">
        <v>3</v>
      </c>
      <c r="D122" s="98">
        <v>8</v>
      </c>
      <c r="E122" s="98">
        <f>C122*Tabla1442[[#This Row],[PRECIO UNITARIO]]</f>
        <v>24</v>
      </c>
      <c r="F122" s="98">
        <v>0</v>
      </c>
      <c r="G122" s="98">
        <v>24</v>
      </c>
      <c r="H122" s="98">
        <f t="shared" si="2"/>
        <v>24</v>
      </c>
      <c r="I122" s="97" t="str">
        <f t="shared" si="3"/>
        <v>CANCELADO</v>
      </c>
      <c r="J122" s="97">
        <f>Tabla1442[[#This Row],[VALOR A PAGAR]]-Tabla1442[[#This Row],[VALOR CANCELADO]]</f>
        <v>0</v>
      </c>
      <c r="K122" s="243"/>
    </row>
    <row r="123" spans="1:12" s="7" customFormat="1" ht="27.75" customHeight="1">
      <c r="A123" s="207">
        <v>45832</v>
      </c>
      <c r="B123" s="188" t="s">
        <v>128</v>
      </c>
      <c r="C123" s="188">
        <v>1</v>
      </c>
      <c r="D123" s="98">
        <v>6</v>
      </c>
      <c r="E123" s="98">
        <f>C123*Tabla1442[[#This Row],[PRECIO UNITARIO]]</f>
        <v>6</v>
      </c>
      <c r="F123" s="98">
        <v>0</v>
      </c>
      <c r="G123" s="98">
        <v>6</v>
      </c>
      <c r="H123" s="98">
        <f t="shared" si="2"/>
        <v>6</v>
      </c>
      <c r="I123" s="97" t="str">
        <f t="shared" si="3"/>
        <v>CANCELADO</v>
      </c>
      <c r="J123" s="97">
        <f>Tabla1442[[#This Row],[VALOR A PAGAR]]-Tabla1442[[#This Row],[VALOR CANCELADO]]</f>
        <v>0</v>
      </c>
      <c r="K123" s="205" t="s">
        <v>1239</v>
      </c>
    </row>
    <row r="124" spans="1:12" s="7" customFormat="1" ht="27.75" customHeight="1">
      <c r="A124" s="207">
        <v>45833</v>
      </c>
      <c r="B124" s="188" t="s">
        <v>338</v>
      </c>
      <c r="C124" s="188">
        <v>7</v>
      </c>
      <c r="D124" s="98">
        <v>6</v>
      </c>
      <c r="E124" s="98">
        <f>C124*Tabla1442[[#This Row],[PRECIO UNITARIO]]</f>
        <v>42</v>
      </c>
      <c r="F124" s="98">
        <v>0</v>
      </c>
      <c r="G124" s="98">
        <v>42</v>
      </c>
      <c r="H124" s="98">
        <f t="shared" si="2"/>
        <v>42</v>
      </c>
      <c r="I124" s="97" t="str">
        <f t="shared" si="3"/>
        <v>CANCELADO</v>
      </c>
      <c r="J124" s="97">
        <f>Tabla1442[[#This Row],[VALOR A PAGAR]]-Tabla1442[[#This Row],[VALOR CANCELADO]]</f>
        <v>0</v>
      </c>
      <c r="K124" s="243" t="s">
        <v>899</v>
      </c>
    </row>
    <row r="125" spans="1:12" s="7" customFormat="1" ht="27.75" customHeight="1">
      <c r="A125" s="207">
        <v>45833</v>
      </c>
      <c r="B125" s="188" t="s">
        <v>456</v>
      </c>
      <c r="C125" s="188">
        <v>1</v>
      </c>
      <c r="D125" s="98">
        <v>6</v>
      </c>
      <c r="E125" s="98">
        <f>C125*Tabla1442[[#This Row],[PRECIO UNITARIO]]</f>
        <v>6</v>
      </c>
      <c r="F125" s="98">
        <v>0</v>
      </c>
      <c r="G125" s="98">
        <v>6</v>
      </c>
      <c r="H125" s="98">
        <f t="shared" si="2"/>
        <v>6</v>
      </c>
      <c r="I125" s="97" t="str">
        <f t="shared" si="3"/>
        <v>CANCELADO</v>
      </c>
      <c r="J125" s="97">
        <f>Tabla1442[[#This Row],[VALOR A PAGAR]]-Tabla1442[[#This Row],[VALOR CANCELADO]]</f>
        <v>0</v>
      </c>
      <c r="K125" s="243"/>
    </row>
    <row r="126" spans="1:12" s="7" customFormat="1" ht="27.75" customHeight="1">
      <c r="A126" s="207">
        <v>45833</v>
      </c>
      <c r="B126" s="188" t="s">
        <v>306</v>
      </c>
      <c r="C126" s="188">
        <v>3</v>
      </c>
      <c r="D126" s="98">
        <v>8</v>
      </c>
      <c r="E126" s="98">
        <f>C126*Tabla1442[[#This Row],[PRECIO UNITARIO]]</f>
        <v>24</v>
      </c>
      <c r="F126" s="98">
        <v>24</v>
      </c>
      <c r="G126" s="98">
        <v>0</v>
      </c>
      <c r="H126" s="98">
        <f t="shared" si="2"/>
        <v>24</v>
      </c>
      <c r="I126" s="97" t="str">
        <f t="shared" si="3"/>
        <v>CANCELADO</v>
      </c>
      <c r="J126" s="97">
        <f>Tabla1442[[#This Row],[VALOR A PAGAR]]-Tabla1442[[#This Row],[VALOR CANCELADO]]</f>
        <v>0</v>
      </c>
      <c r="K126" s="243"/>
    </row>
    <row r="127" spans="1:12" s="7" customFormat="1" ht="27.75" customHeight="1">
      <c r="A127" s="207">
        <v>45833</v>
      </c>
      <c r="B127" s="188" t="s">
        <v>323</v>
      </c>
      <c r="C127" s="188">
        <v>5</v>
      </c>
      <c r="D127" s="98">
        <v>8</v>
      </c>
      <c r="E127" s="98">
        <f>C127*Tabla1442[[#This Row],[PRECIO UNITARIO]]</f>
        <v>40</v>
      </c>
      <c r="F127" s="98">
        <v>0</v>
      </c>
      <c r="G127" s="98">
        <v>40</v>
      </c>
      <c r="H127" s="98">
        <f t="shared" si="2"/>
        <v>40</v>
      </c>
      <c r="I127" s="97" t="str">
        <f t="shared" si="3"/>
        <v>CANCELADO</v>
      </c>
      <c r="J127" s="97">
        <f>Tabla1442[[#This Row],[VALOR A PAGAR]]-Tabla1442[[#This Row],[VALOR CANCELADO]]</f>
        <v>0</v>
      </c>
      <c r="K127" s="243"/>
    </row>
    <row r="128" spans="1:12" s="7" customFormat="1" ht="27.75" customHeight="1">
      <c r="A128" s="207">
        <v>45833</v>
      </c>
      <c r="B128" s="188" t="s">
        <v>323</v>
      </c>
      <c r="C128" s="188">
        <v>6</v>
      </c>
      <c r="D128" s="98">
        <v>6</v>
      </c>
      <c r="E128" s="98">
        <f>C128*Tabla1442[[#This Row],[PRECIO UNITARIO]]</f>
        <v>36</v>
      </c>
      <c r="F128" s="98">
        <v>0</v>
      </c>
      <c r="G128" s="98">
        <v>36</v>
      </c>
      <c r="H128" s="98">
        <f t="shared" si="2"/>
        <v>36</v>
      </c>
      <c r="I128" s="97" t="str">
        <f t="shared" si="3"/>
        <v>CANCELADO</v>
      </c>
      <c r="J128" s="97">
        <f>Tabla1442[[#This Row],[VALOR A PAGAR]]-Tabla1442[[#This Row],[VALOR CANCELADO]]</f>
        <v>0</v>
      </c>
      <c r="K128" s="243"/>
    </row>
    <row r="129" spans="1:11" s="7" customFormat="1" ht="27.75" customHeight="1">
      <c r="A129" s="207">
        <v>45834</v>
      </c>
      <c r="B129" s="188" t="s">
        <v>744</v>
      </c>
      <c r="C129" s="188">
        <v>6</v>
      </c>
      <c r="D129" s="98">
        <v>6</v>
      </c>
      <c r="E129" s="98">
        <f>C129*Tabla1442[[#This Row],[PRECIO UNITARIO]]</f>
        <v>36</v>
      </c>
      <c r="F129" s="98">
        <v>36</v>
      </c>
      <c r="G129" s="98">
        <v>0</v>
      </c>
      <c r="H129" s="98">
        <f t="shared" si="2"/>
        <v>36</v>
      </c>
      <c r="I129" s="97" t="str">
        <f t="shared" si="3"/>
        <v>CANCELADO</v>
      </c>
      <c r="J129" s="97">
        <f>Tabla1442[[#This Row],[VALOR A PAGAR]]-Tabla1442[[#This Row],[VALOR CANCELADO]]</f>
        <v>0</v>
      </c>
      <c r="K129" s="205"/>
    </row>
    <row r="130" spans="1:11" s="7" customFormat="1" ht="27.75" customHeight="1">
      <c r="A130" s="207">
        <v>45834</v>
      </c>
      <c r="B130" s="188" t="s">
        <v>744</v>
      </c>
      <c r="C130" s="188">
        <v>11</v>
      </c>
      <c r="D130" s="98">
        <v>8</v>
      </c>
      <c r="E130" s="98">
        <f>C130*Tabla1442[[#This Row],[PRECIO UNITARIO]]</f>
        <v>88</v>
      </c>
      <c r="F130" s="98">
        <v>88</v>
      </c>
      <c r="G130" s="98">
        <v>0</v>
      </c>
      <c r="H130" s="98">
        <f t="shared" si="2"/>
        <v>88</v>
      </c>
      <c r="I130" s="97" t="str">
        <f t="shared" si="3"/>
        <v>CANCELADO</v>
      </c>
      <c r="J130" s="97">
        <f>Tabla1442[[#This Row],[VALOR A PAGAR]]-Tabla1442[[#This Row],[VALOR CANCELADO]]</f>
        <v>0</v>
      </c>
      <c r="K130" s="205"/>
    </row>
    <row r="131" spans="1:11" s="7" customFormat="1" ht="27.75" customHeight="1">
      <c r="A131" s="207">
        <v>45834</v>
      </c>
      <c r="B131" s="204" t="s">
        <v>560</v>
      </c>
      <c r="C131" s="188">
        <v>1</v>
      </c>
      <c r="D131" s="98">
        <v>8</v>
      </c>
      <c r="E131" s="98">
        <f>C131*Tabla1442[[#This Row],[PRECIO UNITARIO]]</f>
        <v>8</v>
      </c>
      <c r="F131" s="98">
        <v>0</v>
      </c>
      <c r="G131" s="98">
        <v>8</v>
      </c>
      <c r="H131" s="98">
        <f t="shared" si="2"/>
        <v>8</v>
      </c>
      <c r="I131" s="97" t="str">
        <f t="shared" si="3"/>
        <v>CANCELADO</v>
      </c>
      <c r="J131" s="97">
        <f>Tabla1442[[#This Row],[VALOR A PAGAR]]-Tabla1442[[#This Row],[VALOR CANCELADO]]</f>
        <v>0</v>
      </c>
      <c r="K131" s="205"/>
    </row>
    <row r="132" spans="1:11" s="7" customFormat="1" ht="27.75" customHeight="1">
      <c r="A132" s="206">
        <v>45834</v>
      </c>
      <c r="B132" s="105" t="s">
        <v>313</v>
      </c>
      <c r="C132" s="188">
        <v>5</v>
      </c>
      <c r="D132" s="98">
        <v>6</v>
      </c>
      <c r="E132" s="98">
        <f>C132*Tabla1442[[#This Row],[PRECIO UNITARIO]]</f>
        <v>30</v>
      </c>
      <c r="F132" s="98">
        <v>0</v>
      </c>
      <c r="G132" s="98">
        <v>30</v>
      </c>
      <c r="H132" s="98">
        <f t="shared" ref="H132:H195" si="4">F132+G132</f>
        <v>30</v>
      </c>
      <c r="I132" s="97" t="str">
        <f t="shared" ref="I132:I195" si="5">IF((E132=H132),"CANCELADO","SALDO PENDIENTE")</f>
        <v>CANCELADO</v>
      </c>
      <c r="J132" s="97">
        <f>Tabla1442[[#This Row],[VALOR A PAGAR]]-Tabla1442[[#This Row],[VALOR CANCELADO]]</f>
        <v>0</v>
      </c>
      <c r="K132" s="205" t="s">
        <v>894</v>
      </c>
    </row>
    <row r="133" spans="1:11" s="7" customFormat="1" ht="27.75" customHeight="1">
      <c r="A133" s="207">
        <v>45834</v>
      </c>
      <c r="B133" s="105" t="s">
        <v>456</v>
      </c>
      <c r="C133" s="188">
        <v>1</v>
      </c>
      <c r="D133" s="98">
        <v>6</v>
      </c>
      <c r="E133" s="98">
        <f>C133*Tabla1442[[#This Row],[PRECIO UNITARIO]]</f>
        <v>6</v>
      </c>
      <c r="F133" s="98">
        <v>0</v>
      </c>
      <c r="G133" s="98">
        <v>6</v>
      </c>
      <c r="H133" s="98">
        <f t="shared" si="4"/>
        <v>6</v>
      </c>
      <c r="I133" s="97" t="str">
        <f t="shared" si="5"/>
        <v>CANCELADO</v>
      </c>
      <c r="J133" s="97">
        <f>Tabla1442[[#This Row],[VALOR A PAGAR]]-Tabla1442[[#This Row],[VALOR CANCELADO]]</f>
        <v>0</v>
      </c>
      <c r="K133" s="205"/>
    </row>
    <row r="134" spans="1:11" s="7" customFormat="1" ht="27.75" customHeight="1">
      <c r="A134" s="206">
        <v>45834</v>
      </c>
      <c r="B134" s="105" t="s">
        <v>310</v>
      </c>
      <c r="C134" s="188">
        <v>8</v>
      </c>
      <c r="D134" s="98">
        <v>8</v>
      </c>
      <c r="E134" s="98">
        <f>C134*Tabla1442[[#This Row],[PRECIO UNITARIO]]</f>
        <v>64</v>
      </c>
      <c r="F134" s="98">
        <v>0</v>
      </c>
      <c r="G134" s="98">
        <v>64</v>
      </c>
      <c r="H134" s="98">
        <f t="shared" si="4"/>
        <v>64</v>
      </c>
      <c r="I134" s="97" t="str">
        <f t="shared" si="5"/>
        <v>CANCELADO</v>
      </c>
      <c r="J134" s="97">
        <f>Tabla1442[[#This Row],[VALOR A PAGAR]]-Tabla1442[[#This Row],[VALOR CANCELADO]]</f>
        <v>0</v>
      </c>
      <c r="K134" s="477" t="s">
        <v>897</v>
      </c>
    </row>
    <row r="135" spans="1:11" s="7" customFormat="1" ht="27.75" customHeight="1">
      <c r="A135" s="207">
        <v>45834</v>
      </c>
      <c r="B135" s="105" t="s">
        <v>310</v>
      </c>
      <c r="C135" s="188">
        <v>3</v>
      </c>
      <c r="D135" s="98">
        <v>6</v>
      </c>
      <c r="E135" s="98">
        <f>C135*Tabla1442[[#This Row],[PRECIO UNITARIO]]</f>
        <v>18</v>
      </c>
      <c r="F135" s="98">
        <v>0</v>
      </c>
      <c r="G135" s="98">
        <v>18</v>
      </c>
      <c r="H135" s="98">
        <f t="shared" si="4"/>
        <v>18</v>
      </c>
      <c r="I135" s="97" t="str">
        <f t="shared" si="5"/>
        <v>CANCELADO</v>
      </c>
      <c r="J135" s="97">
        <f>Tabla1442[[#This Row],[VALOR A PAGAR]]-Tabla1442[[#This Row],[VALOR CANCELADO]]</f>
        <v>0</v>
      </c>
      <c r="K135" s="477"/>
    </row>
    <row r="136" spans="1:11" s="7" customFormat="1" ht="27.75" customHeight="1">
      <c r="A136" s="206">
        <v>45834</v>
      </c>
      <c r="B136" s="105" t="s">
        <v>309</v>
      </c>
      <c r="C136" s="188">
        <v>2</v>
      </c>
      <c r="D136" s="98">
        <v>8</v>
      </c>
      <c r="E136" s="98">
        <f>C136*Tabla1442[[#This Row],[PRECIO UNITARIO]]</f>
        <v>16</v>
      </c>
      <c r="F136" s="98">
        <v>0</v>
      </c>
      <c r="G136" s="98">
        <v>16</v>
      </c>
      <c r="H136" s="98">
        <f t="shared" si="4"/>
        <v>16</v>
      </c>
      <c r="I136" s="97" t="str">
        <f t="shared" si="5"/>
        <v>CANCELADO</v>
      </c>
      <c r="J136" s="97">
        <f>Tabla1442[[#This Row],[VALOR A PAGAR]]-Tabla1442[[#This Row],[VALOR CANCELADO]]</f>
        <v>0</v>
      </c>
      <c r="K136" s="205"/>
    </row>
    <row r="137" spans="1:11" s="7" customFormat="1" ht="27.75" customHeight="1">
      <c r="A137" s="206">
        <v>45834</v>
      </c>
      <c r="B137" s="105" t="s">
        <v>124</v>
      </c>
      <c r="C137" s="188">
        <v>6</v>
      </c>
      <c r="D137" s="98">
        <v>6</v>
      </c>
      <c r="E137" s="98">
        <f>C137*Tabla1442[[#This Row],[PRECIO UNITARIO]]</f>
        <v>36</v>
      </c>
      <c r="F137" s="98">
        <v>0</v>
      </c>
      <c r="G137" s="98">
        <v>36</v>
      </c>
      <c r="H137" s="98">
        <f t="shared" si="4"/>
        <v>36</v>
      </c>
      <c r="I137" s="97" t="str">
        <f t="shared" si="5"/>
        <v>CANCELADO</v>
      </c>
      <c r="J137" s="97">
        <f>Tabla1442[[#This Row],[VALOR A PAGAR]]-Tabla1442[[#This Row],[VALOR CANCELADO]]</f>
        <v>0</v>
      </c>
      <c r="K137" s="205"/>
    </row>
    <row r="138" spans="1:11" s="7" customFormat="1" ht="27.75" customHeight="1">
      <c r="A138" s="206">
        <v>45834</v>
      </c>
      <c r="B138" s="105" t="s">
        <v>310</v>
      </c>
      <c r="C138" s="188">
        <v>4</v>
      </c>
      <c r="D138" s="98">
        <v>6</v>
      </c>
      <c r="E138" s="98">
        <f>C138*Tabla1442[[#This Row],[PRECIO UNITARIO]]</f>
        <v>24</v>
      </c>
      <c r="F138" s="98">
        <v>0</v>
      </c>
      <c r="G138" s="98">
        <v>24</v>
      </c>
      <c r="H138" s="98">
        <f t="shared" si="4"/>
        <v>24</v>
      </c>
      <c r="I138" s="97" t="str">
        <f t="shared" si="5"/>
        <v>CANCELADO</v>
      </c>
      <c r="J138" s="97">
        <f>Tabla1442[[#This Row],[VALOR A PAGAR]]-Tabla1442[[#This Row],[VALOR CANCELADO]]</f>
        <v>0</v>
      </c>
      <c r="K138" s="205" t="s">
        <v>897</v>
      </c>
    </row>
    <row r="139" spans="1:11" s="7" customFormat="1" ht="27.75" customHeight="1">
      <c r="A139" s="206">
        <v>45834</v>
      </c>
      <c r="B139" s="105" t="s">
        <v>336</v>
      </c>
      <c r="C139" s="188">
        <v>3</v>
      </c>
      <c r="D139" s="98">
        <v>6</v>
      </c>
      <c r="E139" s="98">
        <f>C139*Tabla1442[[#This Row],[PRECIO UNITARIO]]</f>
        <v>18</v>
      </c>
      <c r="F139" s="98">
        <v>18</v>
      </c>
      <c r="G139" s="98">
        <v>0</v>
      </c>
      <c r="H139" s="98">
        <f t="shared" si="4"/>
        <v>18</v>
      </c>
      <c r="I139" s="97" t="str">
        <f t="shared" si="5"/>
        <v>CANCELADO</v>
      </c>
      <c r="J139" s="97">
        <f>Tabla1442[[#This Row],[VALOR A PAGAR]]-Tabla1442[[#This Row],[VALOR CANCELADO]]</f>
        <v>0</v>
      </c>
      <c r="K139" s="205" t="s">
        <v>1236</v>
      </c>
    </row>
    <row r="140" spans="1:11" s="7" customFormat="1" ht="27.75" customHeight="1">
      <c r="A140" s="206">
        <v>45834</v>
      </c>
      <c r="B140" s="105" t="s">
        <v>305</v>
      </c>
      <c r="C140" s="188">
        <v>1</v>
      </c>
      <c r="D140" s="98">
        <v>6</v>
      </c>
      <c r="E140" s="98">
        <f>C140*Tabla1442[[#This Row],[PRECIO UNITARIO]]</f>
        <v>6</v>
      </c>
      <c r="F140" s="98">
        <v>0</v>
      </c>
      <c r="G140" s="98">
        <v>6</v>
      </c>
      <c r="H140" s="98">
        <f t="shared" si="4"/>
        <v>6</v>
      </c>
      <c r="I140" s="97" t="str">
        <f t="shared" si="5"/>
        <v>CANCELADO</v>
      </c>
      <c r="J140" s="97">
        <f>Tabla1442[[#This Row],[VALOR A PAGAR]]-Tabla1442[[#This Row],[VALOR CANCELADO]]</f>
        <v>0</v>
      </c>
      <c r="K140" s="205"/>
    </row>
    <row r="141" spans="1:11" s="7" customFormat="1" ht="27.75" customHeight="1">
      <c r="A141" s="206">
        <v>45834</v>
      </c>
      <c r="B141" s="204" t="s">
        <v>563</v>
      </c>
      <c r="C141" s="188">
        <v>1</v>
      </c>
      <c r="D141" s="98">
        <v>8</v>
      </c>
      <c r="E141" s="98">
        <f>C141*Tabla1442[[#This Row],[PRECIO UNITARIO]]</f>
        <v>8</v>
      </c>
      <c r="F141" s="98">
        <v>0</v>
      </c>
      <c r="G141" s="98">
        <v>8</v>
      </c>
      <c r="H141" s="98">
        <f t="shared" si="4"/>
        <v>8</v>
      </c>
      <c r="I141" s="97" t="str">
        <f t="shared" si="5"/>
        <v>CANCELADO</v>
      </c>
      <c r="J141" s="97">
        <f>Tabla1442[[#This Row],[VALOR A PAGAR]]-Tabla1442[[#This Row],[VALOR CANCELADO]]</f>
        <v>0</v>
      </c>
      <c r="K141" s="205"/>
    </row>
    <row r="142" spans="1:11" s="7" customFormat="1" ht="27.75" customHeight="1">
      <c r="A142" s="206">
        <v>45834</v>
      </c>
      <c r="B142" s="105" t="s">
        <v>337</v>
      </c>
      <c r="C142" s="188">
        <v>1</v>
      </c>
      <c r="D142" s="98">
        <v>8</v>
      </c>
      <c r="E142" s="98">
        <f>C142*Tabla1442[[#This Row],[PRECIO UNITARIO]]</f>
        <v>8</v>
      </c>
      <c r="F142" s="98">
        <v>0</v>
      </c>
      <c r="G142" s="98">
        <v>8</v>
      </c>
      <c r="H142" s="98">
        <f t="shared" si="4"/>
        <v>8</v>
      </c>
      <c r="I142" s="97" t="str">
        <f t="shared" si="5"/>
        <v>CANCELADO</v>
      </c>
      <c r="J142" s="97">
        <f>Tabla1442[[#This Row],[VALOR A PAGAR]]-Tabla1442[[#This Row],[VALOR CANCELADO]]</f>
        <v>0</v>
      </c>
      <c r="K142" s="205"/>
    </row>
    <row r="143" spans="1:11" s="7" customFormat="1" ht="27.75" customHeight="1">
      <c r="A143" s="206">
        <v>45834</v>
      </c>
      <c r="B143" s="105" t="s">
        <v>312</v>
      </c>
      <c r="C143" s="188">
        <v>2</v>
      </c>
      <c r="D143" s="98">
        <v>8</v>
      </c>
      <c r="E143" s="98">
        <f>C143*Tabla1442[[#This Row],[PRECIO UNITARIO]]</f>
        <v>16</v>
      </c>
      <c r="F143" s="98">
        <v>0</v>
      </c>
      <c r="G143" s="98">
        <v>16</v>
      </c>
      <c r="H143" s="98">
        <f t="shared" si="4"/>
        <v>16</v>
      </c>
      <c r="I143" s="97" t="str">
        <f t="shared" si="5"/>
        <v>CANCELADO</v>
      </c>
      <c r="J143" s="97">
        <f>Tabla1442[[#This Row],[VALOR A PAGAR]]-Tabla1442[[#This Row],[VALOR CANCELADO]]</f>
        <v>0</v>
      </c>
      <c r="K143" s="205"/>
    </row>
    <row r="144" spans="1:11" s="7" customFormat="1" ht="27.75" customHeight="1">
      <c r="A144" s="206">
        <v>45834</v>
      </c>
      <c r="B144" s="105" t="s">
        <v>303</v>
      </c>
      <c r="C144" s="188">
        <v>7</v>
      </c>
      <c r="D144" s="98">
        <v>6</v>
      </c>
      <c r="E144" s="98">
        <f>C144*Tabla1442[[#This Row],[PRECIO UNITARIO]]</f>
        <v>42</v>
      </c>
      <c r="F144" s="98">
        <v>0</v>
      </c>
      <c r="G144" s="98">
        <v>42</v>
      </c>
      <c r="H144" s="98">
        <f t="shared" si="4"/>
        <v>42</v>
      </c>
      <c r="I144" s="97" t="str">
        <f t="shared" si="5"/>
        <v>CANCELADO</v>
      </c>
      <c r="J144" s="97">
        <f>Tabla1442[[#This Row],[VALOR A PAGAR]]-Tabla1442[[#This Row],[VALOR CANCELADO]]</f>
        <v>0</v>
      </c>
      <c r="K144" s="205" t="s">
        <v>884</v>
      </c>
    </row>
    <row r="145" spans="1:11" s="7" customFormat="1" ht="27.75" customHeight="1">
      <c r="A145" s="206">
        <v>45834</v>
      </c>
      <c r="B145" s="105" t="s">
        <v>316</v>
      </c>
      <c r="C145" s="188">
        <v>4</v>
      </c>
      <c r="D145" s="98">
        <v>8</v>
      </c>
      <c r="E145" s="98">
        <f>C145*Tabla1442[[#This Row],[PRECIO UNITARIO]]</f>
        <v>32</v>
      </c>
      <c r="F145" s="98">
        <v>0</v>
      </c>
      <c r="G145" s="98">
        <v>32</v>
      </c>
      <c r="H145" s="98">
        <f t="shared" si="4"/>
        <v>32</v>
      </c>
      <c r="I145" s="97" t="str">
        <f t="shared" si="5"/>
        <v>CANCELADO</v>
      </c>
      <c r="J145" s="97">
        <f>Tabla1442[[#This Row],[VALOR A PAGAR]]-Tabla1442[[#This Row],[VALOR CANCELADO]]</f>
        <v>0</v>
      </c>
      <c r="K145" s="205"/>
    </row>
    <row r="146" spans="1:11" s="7" customFormat="1" ht="27.75" customHeight="1">
      <c r="A146" s="206">
        <v>45834</v>
      </c>
      <c r="B146" s="105" t="s">
        <v>316</v>
      </c>
      <c r="C146" s="188">
        <v>1</v>
      </c>
      <c r="D146" s="98">
        <v>6</v>
      </c>
      <c r="E146" s="98">
        <f>C146*Tabla1442[[#This Row],[PRECIO UNITARIO]]</f>
        <v>6</v>
      </c>
      <c r="F146" s="98">
        <v>0</v>
      </c>
      <c r="G146" s="98">
        <v>6</v>
      </c>
      <c r="H146" s="98">
        <f t="shared" si="4"/>
        <v>6</v>
      </c>
      <c r="I146" s="97" t="str">
        <f t="shared" si="5"/>
        <v>CANCELADO</v>
      </c>
      <c r="J146" s="97">
        <f>Tabla1442[[#This Row],[VALOR A PAGAR]]-Tabla1442[[#This Row],[VALOR CANCELADO]]</f>
        <v>0</v>
      </c>
      <c r="K146" s="205"/>
    </row>
    <row r="147" spans="1:11" s="7" customFormat="1" ht="27.75" customHeight="1">
      <c r="A147" s="206">
        <v>45834</v>
      </c>
      <c r="B147" s="105" t="s">
        <v>434</v>
      </c>
      <c r="C147" s="188">
        <v>9</v>
      </c>
      <c r="D147" s="98">
        <v>6</v>
      </c>
      <c r="E147" s="98">
        <f>C147*Tabla1442[[#This Row],[PRECIO UNITARIO]]</f>
        <v>54</v>
      </c>
      <c r="F147" s="98">
        <v>0</v>
      </c>
      <c r="G147" s="98">
        <v>54</v>
      </c>
      <c r="H147" s="98">
        <f t="shared" si="4"/>
        <v>54</v>
      </c>
      <c r="I147" s="97" t="str">
        <f t="shared" si="5"/>
        <v>CANCELADO</v>
      </c>
      <c r="J147" s="97">
        <f>Tabla1442[[#This Row],[VALOR A PAGAR]]-Tabla1442[[#This Row],[VALOR CANCELADO]]</f>
        <v>0</v>
      </c>
      <c r="K147" s="205"/>
    </row>
    <row r="148" spans="1:11" s="7" customFormat="1" ht="27.75" customHeight="1">
      <c r="A148" s="206">
        <v>45834</v>
      </c>
      <c r="B148" s="105" t="s">
        <v>315</v>
      </c>
      <c r="C148" s="188">
        <v>1</v>
      </c>
      <c r="D148" s="98">
        <v>8</v>
      </c>
      <c r="E148" s="98">
        <f>C148*Tabla1442[[#This Row],[PRECIO UNITARIO]]</f>
        <v>8</v>
      </c>
      <c r="F148" s="98">
        <v>0</v>
      </c>
      <c r="G148" s="98">
        <v>8</v>
      </c>
      <c r="H148" s="98">
        <f t="shared" si="4"/>
        <v>8</v>
      </c>
      <c r="I148" s="97" t="str">
        <f t="shared" si="5"/>
        <v>CANCELADO</v>
      </c>
      <c r="J148" s="97">
        <f>Tabla1442[[#This Row],[VALOR A PAGAR]]-Tabla1442[[#This Row],[VALOR CANCELADO]]</f>
        <v>0</v>
      </c>
      <c r="K148" s="205"/>
    </row>
    <row r="149" spans="1:11" s="7" customFormat="1" ht="27.75" customHeight="1">
      <c r="A149" s="206">
        <v>45834</v>
      </c>
      <c r="B149" s="105" t="s">
        <v>314</v>
      </c>
      <c r="C149" s="105">
        <v>12</v>
      </c>
      <c r="D149" s="100">
        <v>6</v>
      </c>
      <c r="E149" s="98">
        <f>C149*Tabla1442[[#This Row],[PRECIO UNITARIO]]</f>
        <v>72</v>
      </c>
      <c r="F149" s="98">
        <v>0</v>
      </c>
      <c r="G149" s="98">
        <v>72</v>
      </c>
      <c r="H149" s="98">
        <f t="shared" si="4"/>
        <v>72</v>
      </c>
      <c r="I149" s="97" t="str">
        <f t="shared" si="5"/>
        <v>CANCELADO</v>
      </c>
      <c r="J149" s="97">
        <f>Tabla1442[[#This Row],[VALOR A PAGAR]]-Tabla1442[[#This Row],[VALOR CANCELADO]]</f>
        <v>0</v>
      </c>
      <c r="K149" s="205"/>
    </row>
    <row r="150" spans="1:11" s="7" customFormat="1" ht="27.75" customHeight="1">
      <c r="A150" s="206">
        <v>45834</v>
      </c>
      <c r="B150" s="105" t="s">
        <v>17</v>
      </c>
      <c r="C150" s="188">
        <v>2</v>
      </c>
      <c r="D150" s="98">
        <v>6</v>
      </c>
      <c r="E150" s="98">
        <f>C150*Tabla1442[[#This Row],[PRECIO UNITARIO]]</f>
        <v>12</v>
      </c>
      <c r="F150" s="98">
        <v>0</v>
      </c>
      <c r="G150" s="98">
        <v>12</v>
      </c>
      <c r="H150" s="98">
        <f t="shared" si="4"/>
        <v>12</v>
      </c>
      <c r="I150" s="97" t="str">
        <f t="shared" si="5"/>
        <v>CANCELADO</v>
      </c>
      <c r="J150" s="97">
        <f>Tabla1442[[#This Row],[VALOR A PAGAR]]-Tabla1442[[#This Row],[VALOR CANCELADO]]</f>
        <v>0</v>
      </c>
      <c r="K150" s="205"/>
    </row>
    <row r="151" spans="1:11" s="7" customFormat="1" ht="27.75" customHeight="1">
      <c r="A151" s="206">
        <v>45835</v>
      </c>
      <c r="B151" s="105" t="s">
        <v>423</v>
      </c>
      <c r="C151" s="188">
        <v>11</v>
      </c>
      <c r="D151" s="98">
        <v>6</v>
      </c>
      <c r="E151" s="98">
        <f>C151*Tabla1442[[#This Row],[PRECIO UNITARIO]]</f>
        <v>66</v>
      </c>
      <c r="F151" s="98">
        <v>0</v>
      </c>
      <c r="G151" s="98">
        <v>66</v>
      </c>
      <c r="H151" s="98">
        <f t="shared" si="4"/>
        <v>66</v>
      </c>
      <c r="I151" s="97" t="str">
        <f t="shared" si="5"/>
        <v>CANCELADO</v>
      </c>
      <c r="J151" s="97">
        <f>Tabla1442[[#This Row],[VALOR A PAGAR]]-Tabla1442[[#This Row],[VALOR CANCELADO]]</f>
        <v>0</v>
      </c>
      <c r="K151" s="205"/>
    </row>
    <row r="152" spans="1:11" s="7" customFormat="1" ht="27.75" customHeight="1">
      <c r="A152" s="206">
        <v>45835</v>
      </c>
      <c r="B152" s="105" t="s">
        <v>423</v>
      </c>
      <c r="C152" s="188">
        <v>2</v>
      </c>
      <c r="D152" s="98">
        <v>8</v>
      </c>
      <c r="E152" s="98">
        <f>C152*Tabla1442[[#This Row],[PRECIO UNITARIO]]</f>
        <v>16</v>
      </c>
      <c r="F152" s="98">
        <v>0</v>
      </c>
      <c r="G152" s="98">
        <v>16</v>
      </c>
      <c r="H152" s="98">
        <f t="shared" si="4"/>
        <v>16</v>
      </c>
      <c r="I152" s="97" t="str">
        <f t="shared" si="5"/>
        <v>CANCELADO</v>
      </c>
      <c r="J152" s="97">
        <f>Tabla1442[[#This Row],[VALOR A PAGAR]]-Tabla1442[[#This Row],[VALOR CANCELADO]]</f>
        <v>0</v>
      </c>
      <c r="K152" s="205"/>
    </row>
    <row r="153" spans="1:11" s="7" customFormat="1" ht="27.75" customHeight="1">
      <c r="A153" s="206">
        <v>45835</v>
      </c>
      <c r="B153" s="105" t="s">
        <v>17</v>
      </c>
      <c r="C153" s="188">
        <v>1</v>
      </c>
      <c r="D153" s="98">
        <v>6</v>
      </c>
      <c r="E153" s="98">
        <f>C153*Tabla1442[[#This Row],[PRECIO UNITARIO]]</f>
        <v>6</v>
      </c>
      <c r="F153" s="98">
        <v>0</v>
      </c>
      <c r="G153" s="98">
        <v>6</v>
      </c>
      <c r="H153" s="98">
        <f t="shared" si="4"/>
        <v>6</v>
      </c>
      <c r="I153" s="97" t="str">
        <f t="shared" si="5"/>
        <v>CANCELADO</v>
      </c>
      <c r="J153" s="97">
        <f>Tabla1442[[#This Row],[VALOR A PAGAR]]-Tabla1442[[#This Row],[VALOR CANCELADO]]</f>
        <v>0</v>
      </c>
      <c r="K153" s="205"/>
    </row>
    <row r="154" spans="1:11" s="7" customFormat="1" ht="27.75" customHeight="1">
      <c r="A154" s="206">
        <v>45835</v>
      </c>
      <c r="B154" s="105" t="s">
        <v>319</v>
      </c>
      <c r="C154" s="188">
        <v>1</v>
      </c>
      <c r="D154" s="98">
        <v>8</v>
      </c>
      <c r="E154" s="98">
        <f>C154*Tabla1442[[#This Row],[PRECIO UNITARIO]]</f>
        <v>8</v>
      </c>
      <c r="F154" s="98">
        <v>0</v>
      </c>
      <c r="G154" s="98">
        <v>8</v>
      </c>
      <c r="H154" s="98">
        <f t="shared" si="4"/>
        <v>8</v>
      </c>
      <c r="I154" s="97" t="str">
        <f t="shared" si="5"/>
        <v>CANCELADO</v>
      </c>
      <c r="J154" s="97">
        <f>Tabla1442[[#This Row],[VALOR A PAGAR]]-Tabla1442[[#This Row],[VALOR CANCELADO]]</f>
        <v>0</v>
      </c>
      <c r="K154" s="205" t="s">
        <v>921</v>
      </c>
    </row>
    <row r="155" spans="1:11" s="7" customFormat="1" ht="27.75" customHeight="1">
      <c r="A155" s="206">
        <v>45836</v>
      </c>
      <c r="B155" s="188" t="s">
        <v>710</v>
      </c>
      <c r="C155" s="188">
        <v>1</v>
      </c>
      <c r="D155" s="98">
        <v>8</v>
      </c>
      <c r="E155" s="98">
        <f>C155*Tabla1442[[#This Row],[PRECIO UNITARIO]]</f>
        <v>8</v>
      </c>
      <c r="F155" s="98">
        <v>8</v>
      </c>
      <c r="G155" s="98">
        <v>0</v>
      </c>
      <c r="H155" s="98">
        <f t="shared" si="4"/>
        <v>8</v>
      </c>
      <c r="I155" s="97" t="str">
        <f t="shared" si="5"/>
        <v>CANCELADO</v>
      </c>
      <c r="J155" s="97">
        <f>Tabla1442[[#This Row],[VALOR A PAGAR]]-Tabla1442[[#This Row],[VALOR CANCELADO]]</f>
        <v>0</v>
      </c>
      <c r="K155" s="205"/>
    </row>
    <row r="156" spans="1:11" s="7" customFormat="1" ht="27.75" customHeight="1">
      <c r="A156" s="206">
        <v>45838</v>
      </c>
      <c r="B156" s="105" t="s">
        <v>336</v>
      </c>
      <c r="C156" s="105">
        <v>5</v>
      </c>
      <c r="D156" s="100">
        <v>8</v>
      </c>
      <c r="E156" s="98">
        <f>C156*Tabla1442[[#This Row],[PRECIO UNITARIO]]</f>
        <v>40</v>
      </c>
      <c r="F156" s="100">
        <v>0</v>
      </c>
      <c r="G156" s="100">
        <v>40</v>
      </c>
      <c r="H156" s="98">
        <f t="shared" si="4"/>
        <v>40</v>
      </c>
      <c r="I156" s="97" t="str">
        <f t="shared" si="5"/>
        <v>CANCELADO</v>
      </c>
      <c r="J156" s="100">
        <f>Tabla1442[[#This Row],[VALOR A PAGAR]]-Tabla1442[[#This Row],[VALOR CANCELADO]]</f>
        <v>0</v>
      </c>
      <c r="K156" s="205" t="s">
        <v>1235</v>
      </c>
    </row>
    <row r="157" spans="1:11" s="7" customFormat="1" ht="27.75" customHeight="1">
      <c r="A157" s="206">
        <v>45839</v>
      </c>
      <c r="B157" s="105" t="s">
        <v>328</v>
      </c>
      <c r="C157" s="105">
        <v>1</v>
      </c>
      <c r="D157" s="100">
        <v>8</v>
      </c>
      <c r="E157" s="98">
        <f>C157*Tabla1442[[#This Row],[PRECIO UNITARIO]]</f>
        <v>8</v>
      </c>
      <c r="F157" s="100">
        <v>0</v>
      </c>
      <c r="G157" s="100">
        <v>8</v>
      </c>
      <c r="H157" s="98">
        <f t="shared" si="4"/>
        <v>8</v>
      </c>
      <c r="I157" s="97" t="str">
        <f t="shared" si="5"/>
        <v>CANCELADO</v>
      </c>
      <c r="J157" s="100">
        <f>Tabla1442[[#This Row],[VALOR A PAGAR]]-Tabla1442[[#This Row],[VALOR CANCELADO]]</f>
        <v>0</v>
      </c>
      <c r="K157" s="205" t="s">
        <v>905</v>
      </c>
    </row>
    <row r="158" spans="1:11" s="7" customFormat="1" ht="27.75" customHeight="1">
      <c r="A158" s="206">
        <v>45839</v>
      </c>
      <c r="B158" s="105" t="s">
        <v>340</v>
      </c>
      <c r="C158" s="105">
        <v>1</v>
      </c>
      <c r="D158" s="100">
        <v>8</v>
      </c>
      <c r="E158" s="98">
        <f>C158*Tabla1442[[#This Row],[PRECIO UNITARIO]]</f>
        <v>8</v>
      </c>
      <c r="F158" s="100">
        <v>0</v>
      </c>
      <c r="G158" s="100">
        <v>8</v>
      </c>
      <c r="H158" s="98">
        <f t="shared" si="4"/>
        <v>8</v>
      </c>
      <c r="I158" s="97" t="str">
        <f t="shared" si="5"/>
        <v>CANCELADO</v>
      </c>
      <c r="J158" s="100">
        <f>Tabla1442[[#This Row],[VALOR A PAGAR]]-Tabla1442[[#This Row],[VALOR CANCELADO]]</f>
        <v>0</v>
      </c>
      <c r="K158" s="205"/>
    </row>
    <row r="159" spans="1:11" s="7" customFormat="1" ht="27.75" customHeight="1">
      <c r="A159" s="206">
        <v>45840</v>
      </c>
      <c r="B159" s="105" t="s">
        <v>289</v>
      </c>
      <c r="C159" s="105">
        <v>2</v>
      </c>
      <c r="D159" s="100">
        <v>6</v>
      </c>
      <c r="E159" s="98">
        <f>C159*Tabla1442[[#This Row],[PRECIO UNITARIO]]</f>
        <v>12</v>
      </c>
      <c r="F159" s="100">
        <v>0</v>
      </c>
      <c r="G159" s="100">
        <v>12</v>
      </c>
      <c r="H159" s="98">
        <f t="shared" si="4"/>
        <v>12</v>
      </c>
      <c r="I159" s="97" t="str">
        <f t="shared" si="5"/>
        <v>CANCELADO</v>
      </c>
      <c r="J159" s="100">
        <f>Tabla1442[[#This Row],[VALOR A PAGAR]]-Tabla1442[[#This Row],[VALOR CANCELADO]]</f>
        <v>0</v>
      </c>
      <c r="K159" s="205" t="s">
        <v>905</v>
      </c>
    </row>
    <row r="160" spans="1:11" s="7" customFormat="1" ht="27.75" customHeight="1">
      <c r="A160" s="206">
        <v>45841</v>
      </c>
      <c r="B160" s="105" t="s">
        <v>319</v>
      </c>
      <c r="C160" s="105">
        <v>1</v>
      </c>
      <c r="D160" s="100">
        <v>8</v>
      </c>
      <c r="E160" s="98">
        <f>C160*Tabla1442[[#This Row],[PRECIO UNITARIO]]</f>
        <v>8</v>
      </c>
      <c r="F160" s="100">
        <v>0</v>
      </c>
      <c r="G160" s="100">
        <v>8</v>
      </c>
      <c r="H160" s="98">
        <f t="shared" si="4"/>
        <v>8</v>
      </c>
      <c r="I160" s="97" t="str">
        <f t="shared" si="5"/>
        <v>CANCELADO</v>
      </c>
      <c r="J160" s="100">
        <f>Tabla1442[[#This Row],[VALOR A PAGAR]]-Tabla1442[[#This Row],[VALOR CANCELADO]]</f>
        <v>0</v>
      </c>
      <c r="K160" s="205" t="s">
        <v>923</v>
      </c>
    </row>
    <row r="161" spans="1:11" s="7" customFormat="1" ht="27.75" customHeight="1">
      <c r="A161" s="206">
        <v>45845</v>
      </c>
      <c r="B161" s="105" t="s">
        <v>565</v>
      </c>
      <c r="C161" s="105">
        <v>7</v>
      </c>
      <c r="D161" s="100">
        <v>6</v>
      </c>
      <c r="E161" s="98">
        <f>C161*Tabla1442[[#This Row],[PRECIO UNITARIO]]</f>
        <v>42</v>
      </c>
      <c r="F161" s="100">
        <v>6</v>
      </c>
      <c r="G161" s="100">
        <v>36</v>
      </c>
      <c r="H161" s="98">
        <f t="shared" si="4"/>
        <v>42</v>
      </c>
      <c r="I161" s="97" t="str">
        <f t="shared" si="5"/>
        <v>CANCELADO</v>
      </c>
      <c r="J161" s="100">
        <f>Tabla1442[[#This Row],[VALOR A PAGAR]]-Tabla1442[[#This Row],[VALOR CANCELADO]]</f>
        <v>0</v>
      </c>
      <c r="K161" s="205" t="s">
        <v>829</v>
      </c>
    </row>
    <row r="162" spans="1:11" s="7" customFormat="1" ht="27.75" customHeight="1">
      <c r="A162" s="206">
        <v>45845</v>
      </c>
      <c r="B162" s="188" t="s">
        <v>710</v>
      </c>
      <c r="C162" s="105">
        <v>1</v>
      </c>
      <c r="D162" s="100">
        <v>8</v>
      </c>
      <c r="E162" s="98">
        <f>C162*Tabla1442[[#This Row],[PRECIO UNITARIO]]</f>
        <v>8</v>
      </c>
      <c r="F162" s="100">
        <v>8</v>
      </c>
      <c r="G162" s="100">
        <v>0</v>
      </c>
      <c r="H162" s="98">
        <f t="shared" si="4"/>
        <v>8</v>
      </c>
      <c r="I162" s="97" t="str">
        <f t="shared" si="5"/>
        <v>CANCELADO</v>
      </c>
      <c r="J162" s="100">
        <f>Tabla1442[[#This Row],[VALOR A PAGAR]]-Tabla1442[[#This Row],[VALOR CANCELADO]]</f>
        <v>0</v>
      </c>
      <c r="K162" s="205" t="s">
        <v>925</v>
      </c>
    </row>
    <row r="163" spans="1:11" s="7" customFormat="1" ht="27.75" customHeight="1">
      <c r="A163" s="206">
        <v>45847</v>
      </c>
      <c r="B163" s="105" t="s">
        <v>881</v>
      </c>
      <c r="C163" s="105">
        <v>3</v>
      </c>
      <c r="D163" s="100">
        <v>2</v>
      </c>
      <c r="E163" s="98">
        <f>C163*Tabla1442[[#This Row],[PRECIO UNITARIO]]</f>
        <v>6</v>
      </c>
      <c r="F163" s="100">
        <v>0</v>
      </c>
      <c r="G163" s="100">
        <v>6</v>
      </c>
      <c r="H163" s="98">
        <f t="shared" si="4"/>
        <v>6</v>
      </c>
      <c r="I163" s="97" t="str">
        <f t="shared" si="5"/>
        <v>CANCELADO</v>
      </c>
      <c r="J163" s="100">
        <f>Tabla1442[[#This Row],[VALOR A PAGAR]]-Tabla1442[[#This Row],[VALOR CANCELADO]]</f>
        <v>0</v>
      </c>
      <c r="K163" s="205" t="s">
        <v>919</v>
      </c>
    </row>
    <row r="164" spans="1:11" s="7" customFormat="1" ht="27.75" customHeight="1">
      <c r="A164" s="206">
        <v>45848</v>
      </c>
      <c r="B164" s="105" t="s">
        <v>336</v>
      </c>
      <c r="C164" s="105">
        <v>1</v>
      </c>
      <c r="D164" s="100">
        <v>6</v>
      </c>
      <c r="E164" s="98">
        <f>C164*Tabla1442[[#This Row],[PRECIO UNITARIO]]</f>
        <v>6</v>
      </c>
      <c r="F164" s="100">
        <v>6</v>
      </c>
      <c r="G164" s="100">
        <v>0</v>
      </c>
      <c r="H164" s="98">
        <f t="shared" si="4"/>
        <v>6</v>
      </c>
      <c r="I164" s="97" t="str">
        <f t="shared" si="5"/>
        <v>CANCELADO</v>
      </c>
      <c r="J164" s="100">
        <f>Tabla1442[[#This Row],[VALOR A PAGAR]]-Tabla1442[[#This Row],[VALOR CANCELADO]]</f>
        <v>0</v>
      </c>
      <c r="K164" s="205" t="s">
        <v>900</v>
      </c>
    </row>
    <row r="165" spans="1:11" s="7" customFormat="1" ht="27.75" customHeight="1">
      <c r="A165" s="206">
        <v>45848</v>
      </c>
      <c r="B165" s="105" t="s">
        <v>129</v>
      </c>
      <c r="C165" s="105">
        <v>2</v>
      </c>
      <c r="D165" s="100">
        <v>8</v>
      </c>
      <c r="E165" s="98">
        <f>C165*Tabla1442[[#This Row],[PRECIO UNITARIO]]</f>
        <v>16</v>
      </c>
      <c r="F165" s="100">
        <v>0</v>
      </c>
      <c r="G165" s="100">
        <v>16</v>
      </c>
      <c r="H165" s="98">
        <f t="shared" si="4"/>
        <v>16</v>
      </c>
      <c r="I165" s="97" t="str">
        <f t="shared" si="5"/>
        <v>CANCELADO</v>
      </c>
      <c r="J165" s="100">
        <f>Tabla1442[[#This Row],[VALOR A PAGAR]]-Tabla1442[[#This Row],[VALOR CANCELADO]]</f>
        <v>0</v>
      </c>
      <c r="K165" s="205" t="s">
        <v>920</v>
      </c>
    </row>
    <row r="166" spans="1:11" s="7" customFormat="1" ht="27.75" customHeight="1">
      <c r="A166" s="206">
        <v>45849</v>
      </c>
      <c r="B166" s="188" t="s">
        <v>710</v>
      </c>
      <c r="C166" s="105">
        <v>1</v>
      </c>
      <c r="D166" s="98">
        <v>8</v>
      </c>
      <c r="E166" s="98">
        <f>C166*Tabla1442[[#This Row],[PRECIO UNITARIO]]</f>
        <v>8</v>
      </c>
      <c r="F166" s="98">
        <v>0</v>
      </c>
      <c r="G166" s="98">
        <v>8</v>
      </c>
      <c r="H166" s="98">
        <f t="shared" si="4"/>
        <v>8</v>
      </c>
      <c r="I166" s="97" t="str">
        <f t="shared" si="5"/>
        <v>CANCELADO</v>
      </c>
      <c r="J166" s="97">
        <f>Tabla1442[[#This Row],[VALOR A PAGAR]]-Tabla1442[[#This Row],[VALOR CANCELADO]]</f>
        <v>0</v>
      </c>
      <c r="K166" s="205"/>
    </row>
    <row r="167" spans="1:11" s="7" customFormat="1" ht="27.75" customHeight="1">
      <c r="A167" s="206">
        <v>45849</v>
      </c>
      <c r="B167" s="105" t="s">
        <v>310</v>
      </c>
      <c r="C167" s="105">
        <v>4</v>
      </c>
      <c r="D167" s="98">
        <v>8</v>
      </c>
      <c r="E167" s="98">
        <f>C167*Tabla1442[[#This Row],[PRECIO UNITARIO]]</f>
        <v>32</v>
      </c>
      <c r="F167" s="98">
        <v>0</v>
      </c>
      <c r="G167" s="98">
        <v>32</v>
      </c>
      <c r="H167" s="98">
        <f t="shared" si="4"/>
        <v>32</v>
      </c>
      <c r="I167" s="97" t="str">
        <f t="shared" si="5"/>
        <v>CANCELADO</v>
      </c>
      <c r="J167" s="97">
        <f>Tabla1442[[#This Row],[VALOR A PAGAR]]-Tabla1442[[#This Row],[VALOR CANCELADO]]</f>
        <v>0</v>
      </c>
      <c r="K167" s="205" t="s">
        <v>929</v>
      </c>
    </row>
    <row r="168" spans="1:11" s="7" customFormat="1" ht="27.75" customHeight="1">
      <c r="A168" s="206">
        <v>45854</v>
      </c>
      <c r="B168" s="204" t="s">
        <v>563</v>
      </c>
      <c r="C168" s="105">
        <v>7</v>
      </c>
      <c r="D168" s="98">
        <v>8</v>
      </c>
      <c r="E168" s="98">
        <f>C168*Tabla1442[[#This Row],[PRECIO UNITARIO]]</f>
        <v>56</v>
      </c>
      <c r="F168" s="98">
        <v>0</v>
      </c>
      <c r="G168" s="98">
        <v>56</v>
      </c>
      <c r="H168" s="98">
        <f t="shared" si="4"/>
        <v>56</v>
      </c>
      <c r="I168" s="97" t="str">
        <f t="shared" si="5"/>
        <v>CANCELADO</v>
      </c>
      <c r="J168" s="97">
        <f>Tabla1442[[#This Row],[VALOR A PAGAR]]-Tabla1442[[#This Row],[VALOR CANCELADO]]</f>
        <v>0</v>
      </c>
      <c r="K168" s="205"/>
    </row>
    <row r="169" spans="1:11" s="7" customFormat="1" ht="27.75" customHeight="1">
      <c r="A169" s="206">
        <v>45855</v>
      </c>
      <c r="B169" s="105" t="s">
        <v>742</v>
      </c>
      <c r="C169" s="105">
        <v>2</v>
      </c>
      <c r="D169" s="98">
        <v>8</v>
      </c>
      <c r="E169" s="98">
        <f>C169*Tabla1442[[#This Row],[PRECIO UNITARIO]]</f>
        <v>16</v>
      </c>
      <c r="F169" s="98">
        <v>0</v>
      </c>
      <c r="G169" s="98">
        <v>16</v>
      </c>
      <c r="H169" s="98">
        <f t="shared" si="4"/>
        <v>16</v>
      </c>
      <c r="I169" s="97" t="str">
        <f t="shared" si="5"/>
        <v>CANCELADO</v>
      </c>
      <c r="J169" s="97">
        <f>Tabla1442[[#This Row],[VALOR A PAGAR]]-Tabla1442[[#This Row],[VALOR CANCELADO]]</f>
        <v>0</v>
      </c>
      <c r="K169" s="205" t="s">
        <v>919</v>
      </c>
    </row>
    <row r="170" spans="1:11" s="7" customFormat="1" ht="27.75" customHeight="1">
      <c r="A170" s="206">
        <v>45855</v>
      </c>
      <c r="B170" s="105" t="s">
        <v>308</v>
      </c>
      <c r="C170" s="105">
        <v>1</v>
      </c>
      <c r="D170" s="98">
        <v>8</v>
      </c>
      <c r="E170" s="98">
        <f>C170*Tabla1442[[#This Row],[PRECIO UNITARIO]]</f>
        <v>8</v>
      </c>
      <c r="F170" s="98">
        <v>0</v>
      </c>
      <c r="G170" s="98">
        <v>8</v>
      </c>
      <c r="H170" s="98">
        <f t="shared" si="4"/>
        <v>8</v>
      </c>
      <c r="I170" s="97" t="str">
        <f t="shared" si="5"/>
        <v>CANCELADO</v>
      </c>
      <c r="J170" s="97">
        <f>Tabla1442[[#This Row],[VALOR A PAGAR]]-Tabla1442[[#This Row],[VALOR CANCELADO]]</f>
        <v>0</v>
      </c>
      <c r="K170" s="205" t="s">
        <v>872</v>
      </c>
    </row>
    <row r="171" spans="1:11" s="7" customFormat="1" ht="27.75" customHeight="1">
      <c r="A171" s="206">
        <v>45861</v>
      </c>
      <c r="B171" s="105" t="s">
        <v>317</v>
      </c>
      <c r="C171" s="105">
        <v>2</v>
      </c>
      <c r="D171" s="98">
        <v>6</v>
      </c>
      <c r="E171" s="98">
        <f>C171*Tabla1442[[#This Row],[PRECIO UNITARIO]]</f>
        <v>12</v>
      </c>
      <c r="F171" s="98">
        <v>0</v>
      </c>
      <c r="G171" s="98">
        <v>12</v>
      </c>
      <c r="H171" s="98">
        <f t="shared" si="4"/>
        <v>12</v>
      </c>
      <c r="I171" s="97" t="str">
        <f t="shared" si="5"/>
        <v>CANCELADO</v>
      </c>
      <c r="J171" s="97">
        <f>Tabla1442[[#This Row],[VALOR A PAGAR]]-Tabla1442[[#This Row],[VALOR CANCELADO]]</f>
        <v>0</v>
      </c>
      <c r="K171" s="205" t="s">
        <v>919</v>
      </c>
    </row>
    <row r="172" spans="1:11" s="7" customFormat="1" ht="27.75" customHeight="1">
      <c r="A172" s="206">
        <v>45866</v>
      </c>
      <c r="B172" s="105" t="s">
        <v>317</v>
      </c>
      <c r="C172" s="105">
        <v>7</v>
      </c>
      <c r="D172" s="98">
        <v>6</v>
      </c>
      <c r="E172" s="98">
        <f>C172*Tabla1442[[#This Row],[PRECIO UNITARIO]]</f>
        <v>42</v>
      </c>
      <c r="F172" s="98">
        <v>0</v>
      </c>
      <c r="G172" s="98">
        <v>42</v>
      </c>
      <c r="H172" s="98">
        <f t="shared" si="4"/>
        <v>42</v>
      </c>
      <c r="I172" s="97" t="str">
        <f t="shared" si="5"/>
        <v>CANCELADO</v>
      </c>
      <c r="J172" s="97">
        <f>Tabla1442[[#This Row],[VALOR A PAGAR]]-Tabla1442[[#This Row],[VALOR CANCELADO]]</f>
        <v>0</v>
      </c>
      <c r="K172" s="205" t="s">
        <v>919</v>
      </c>
    </row>
    <row r="173" spans="1:11" s="7" customFormat="1" ht="27.75" customHeight="1">
      <c r="A173" s="206">
        <v>45866</v>
      </c>
      <c r="B173" s="105" t="s">
        <v>423</v>
      </c>
      <c r="C173" s="105">
        <v>5</v>
      </c>
      <c r="D173" s="98">
        <v>8</v>
      </c>
      <c r="E173" s="98">
        <f>C173*Tabla1442[[#This Row],[PRECIO UNITARIO]]</f>
        <v>40</v>
      </c>
      <c r="F173" s="98">
        <v>0</v>
      </c>
      <c r="G173" s="98">
        <v>40</v>
      </c>
      <c r="H173" s="98">
        <f t="shared" si="4"/>
        <v>40</v>
      </c>
      <c r="I173" s="97" t="str">
        <f t="shared" si="5"/>
        <v>CANCELADO</v>
      </c>
      <c r="J173" s="97">
        <f>Tabla1442[[#This Row],[VALOR A PAGAR]]-Tabla1442[[#This Row],[VALOR CANCELADO]]</f>
        <v>0</v>
      </c>
      <c r="K173" s="205"/>
    </row>
    <row r="174" spans="1:11" s="7" customFormat="1" ht="27.75" customHeight="1">
      <c r="A174" s="206">
        <v>45866</v>
      </c>
      <c r="B174" s="105" t="s">
        <v>423</v>
      </c>
      <c r="C174" s="105">
        <v>1</v>
      </c>
      <c r="D174" s="98">
        <v>2</v>
      </c>
      <c r="E174" s="98">
        <f>C174*Tabla1442[[#This Row],[PRECIO UNITARIO]]</f>
        <v>2</v>
      </c>
      <c r="F174" s="98">
        <v>0</v>
      </c>
      <c r="G174" s="98">
        <v>2</v>
      </c>
      <c r="H174" s="98">
        <f t="shared" si="4"/>
        <v>2</v>
      </c>
      <c r="I174" s="97" t="str">
        <f t="shared" si="5"/>
        <v>CANCELADO</v>
      </c>
      <c r="J174" s="97">
        <f>Tabla1442[[#This Row],[VALOR A PAGAR]]-Tabla1442[[#This Row],[VALOR CANCELADO]]</f>
        <v>0</v>
      </c>
      <c r="K174" s="205"/>
    </row>
    <row r="175" spans="1:11" s="7" customFormat="1" ht="27.75" customHeight="1">
      <c r="A175" s="206">
        <v>45866</v>
      </c>
      <c r="B175" s="105" t="s">
        <v>560</v>
      </c>
      <c r="C175" s="105">
        <v>1</v>
      </c>
      <c r="D175" s="98">
        <v>8</v>
      </c>
      <c r="E175" s="98">
        <f>C175*Tabla1442[[#This Row],[PRECIO UNITARIO]]</f>
        <v>8</v>
      </c>
      <c r="F175" s="98">
        <v>0</v>
      </c>
      <c r="G175" s="98">
        <v>8</v>
      </c>
      <c r="H175" s="98">
        <f t="shared" si="4"/>
        <v>8</v>
      </c>
      <c r="I175" s="97" t="str">
        <f t="shared" si="5"/>
        <v>CANCELADO</v>
      </c>
      <c r="J175" s="97">
        <f>Tabla1442[[#This Row],[VALOR A PAGAR]]-Tabla1442[[#This Row],[VALOR CANCELADO]]</f>
        <v>0</v>
      </c>
      <c r="K175" s="205"/>
    </row>
    <row r="176" spans="1:11" s="7" customFormat="1" ht="27.75" customHeight="1">
      <c r="A176" s="206">
        <v>45867</v>
      </c>
      <c r="B176" s="105" t="s">
        <v>305</v>
      </c>
      <c r="C176" s="105">
        <v>1</v>
      </c>
      <c r="D176" s="98">
        <v>6</v>
      </c>
      <c r="E176" s="98">
        <f>C176*Tabla1442[[#This Row],[PRECIO UNITARIO]]</f>
        <v>6</v>
      </c>
      <c r="F176" s="98">
        <v>0</v>
      </c>
      <c r="G176" s="98">
        <v>6</v>
      </c>
      <c r="H176" s="98">
        <f t="shared" si="4"/>
        <v>6</v>
      </c>
      <c r="I176" s="97" t="str">
        <f t="shared" si="5"/>
        <v>CANCELADO</v>
      </c>
      <c r="J176" s="97">
        <f>Tabla1442[[#This Row],[VALOR A PAGAR]]-Tabla1442[[#This Row],[VALOR CANCELADO]]</f>
        <v>0</v>
      </c>
      <c r="K176" s="205"/>
    </row>
    <row r="177" spans="1:12" s="7" customFormat="1" ht="27.75" customHeight="1">
      <c r="A177" s="206">
        <v>45868</v>
      </c>
      <c r="B177" s="105" t="s">
        <v>305</v>
      </c>
      <c r="C177" s="105">
        <v>1</v>
      </c>
      <c r="D177" s="98">
        <v>6</v>
      </c>
      <c r="E177" s="98">
        <f>C177*Tabla1442[[#This Row],[PRECIO UNITARIO]]</f>
        <v>6</v>
      </c>
      <c r="F177" s="98">
        <v>0</v>
      </c>
      <c r="G177" s="98">
        <v>6</v>
      </c>
      <c r="H177" s="98">
        <f t="shared" si="4"/>
        <v>6</v>
      </c>
      <c r="I177" s="97" t="str">
        <f t="shared" si="5"/>
        <v>CANCELADO</v>
      </c>
      <c r="J177" s="97">
        <f>Tabla1442[[#This Row],[VALOR A PAGAR]]-Tabla1442[[#This Row],[VALOR CANCELADO]]</f>
        <v>0</v>
      </c>
      <c r="K177" s="205"/>
    </row>
    <row r="178" spans="1:12" s="7" customFormat="1" ht="27.75" customHeight="1">
      <c r="A178" s="206">
        <v>45868</v>
      </c>
      <c r="B178" s="105" t="s">
        <v>321</v>
      </c>
      <c r="C178" s="105">
        <v>1</v>
      </c>
      <c r="D178" s="98">
        <v>8</v>
      </c>
      <c r="E178" s="98">
        <f>C178*Tabla1442[[#This Row],[PRECIO UNITARIO]]</f>
        <v>8</v>
      </c>
      <c r="F178" s="98">
        <v>0</v>
      </c>
      <c r="G178" s="98">
        <v>8</v>
      </c>
      <c r="H178" s="98">
        <f t="shared" si="4"/>
        <v>8</v>
      </c>
      <c r="I178" s="97" t="str">
        <f t="shared" si="5"/>
        <v>CANCELADO</v>
      </c>
      <c r="J178" s="97">
        <f>Tabla1442[[#This Row],[VALOR A PAGAR]]-Tabla1442[[#This Row],[VALOR CANCELADO]]</f>
        <v>0</v>
      </c>
      <c r="K178" s="205" t="s">
        <v>931</v>
      </c>
    </row>
    <row r="179" spans="1:12" s="7" customFormat="1" ht="27.75" customHeight="1">
      <c r="A179" s="206">
        <v>45869</v>
      </c>
      <c r="B179" s="105" t="s">
        <v>289</v>
      </c>
      <c r="C179" s="105">
        <v>1</v>
      </c>
      <c r="D179" s="98">
        <v>2</v>
      </c>
      <c r="E179" s="98">
        <f>C179*Tabla1442[[#This Row],[PRECIO UNITARIO]]</f>
        <v>2</v>
      </c>
      <c r="F179" s="98">
        <v>0</v>
      </c>
      <c r="G179" s="98">
        <v>2</v>
      </c>
      <c r="H179" s="98">
        <f t="shared" si="4"/>
        <v>2</v>
      </c>
      <c r="I179" s="97" t="str">
        <f t="shared" si="5"/>
        <v>CANCELADO</v>
      </c>
      <c r="J179" s="97">
        <f>Tabla1442[[#This Row],[VALOR A PAGAR]]-Tabla1442[[#This Row],[VALOR CANCELADO]]</f>
        <v>0</v>
      </c>
      <c r="K179" s="205" t="s">
        <v>924</v>
      </c>
    </row>
    <row r="180" spans="1:12" s="7" customFormat="1" ht="27.75" customHeight="1">
      <c r="A180" s="206">
        <v>45869</v>
      </c>
      <c r="B180" s="105" t="s">
        <v>17</v>
      </c>
      <c r="C180" s="105">
        <v>1</v>
      </c>
      <c r="D180" s="98">
        <v>6</v>
      </c>
      <c r="E180" s="98">
        <f>C180*Tabla1442[[#This Row],[PRECIO UNITARIO]]</f>
        <v>6</v>
      </c>
      <c r="F180" s="98">
        <v>0</v>
      </c>
      <c r="G180" s="98">
        <v>6</v>
      </c>
      <c r="H180" s="98">
        <f t="shared" si="4"/>
        <v>6</v>
      </c>
      <c r="I180" s="97" t="str">
        <f t="shared" si="5"/>
        <v>CANCELADO</v>
      </c>
      <c r="J180" s="97">
        <f>Tabla1442[[#This Row],[VALOR A PAGAR]]-Tabla1442[[#This Row],[VALOR CANCELADO]]</f>
        <v>0</v>
      </c>
      <c r="K180" s="205"/>
      <c r="L180" s="236"/>
    </row>
    <row r="181" spans="1:12" s="7" customFormat="1" ht="27.75" customHeight="1">
      <c r="A181" s="206">
        <v>45869</v>
      </c>
      <c r="B181" s="105" t="s">
        <v>17</v>
      </c>
      <c r="C181" s="105">
        <v>1</v>
      </c>
      <c r="D181" s="98">
        <v>8</v>
      </c>
      <c r="E181" s="98">
        <f>C181*Tabla1442[[#This Row],[PRECIO UNITARIO]]</f>
        <v>8</v>
      </c>
      <c r="F181" s="98">
        <v>0</v>
      </c>
      <c r="G181" s="98">
        <v>8</v>
      </c>
      <c r="H181" s="98">
        <f t="shared" si="4"/>
        <v>8</v>
      </c>
      <c r="I181" s="97" t="str">
        <f t="shared" si="5"/>
        <v>CANCELADO</v>
      </c>
      <c r="J181" s="97">
        <f>Tabla1442[[#This Row],[VALOR A PAGAR]]-Tabla1442[[#This Row],[VALOR CANCELADO]]</f>
        <v>0</v>
      </c>
      <c r="K181" s="205"/>
    </row>
    <row r="182" spans="1:12" s="7" customFormat="1" ht="27.75" customHeight="1">
      <c r="A182" s="206">
        <v>45869</v>
      </c>
      <c r="B182" s="105" t="s">
        <v>307</v>
      </c>
      <c r="C182" s="105">
        <v>7</v>
      </c>
      <c r="D182" s="98">
        <v>8</v>
      </c>
      <c r="E182" s="98">
        <f>C182*Tabla1442[[#This Row],[PRECIO UNITARIO]]</f>
        <v>56</v>
      </c>
      <c r="F182" s="98">
        <v>0</v>
      </c>
      <c r="G182" s="98">
        <v>56</v>
      </c>
      <c r="H182" s="98">
        <f t="shared" si="4"/>
        <v>56</v>
      </c>
      <c r="I182" s="97" t="str">
        <f t="shared" si="5"/>
        <v>CANCELADO</v>
      </c>
      <c r="J182" s="97">
        <f>Tabla1442[[#This Row],[VALOR A PAGAR]]-Tabla1442[[#This Row],[VALOR CANCELADO]]</f>
        <v>0</v>
      </c>
      <c r="K182" s="205" t="s">
        <v>927</v>
      </c>
    </row>
    <row r="183" spans="1:12" s="7" customFormat="1" ht="27.75" customHeight="1">
      <c r="A183" s="307">
        <v>45872</v>
      </c>
      <c r="B183" s="188" t="s">
        <v>935</v>
      </c>
      <c r="C183" s="188">
        <v>2</v>
      </c>
      <c r="D183" s="98">
        <v>6</v>
      </c>
      <c r="E183" s="98">
        <f>C183*Tabla1442[[#This Row],[PRECIO UNITARIO]]</f>
        <v>12</v>
      </c>
      <c r="F183" s="98">
        <v>0</v>
      </c>
      <c r="G183" s="98">
        <v>12</v>
      </c>
      <c r="H183" s="98">
        <f t="shared" si="4"/>
        <v>12</v>
      </c>
      <c r="I183" s="97" t="str">
        <f t="shared" si="5"/>
        <v>CANCELADO</v>
      </c>
      <c r="J183" s="97">
        <f>Tabla1442[[#This Row],[VALOR A PAGAR]]-Tabla1442[[#This Row],[VALOR CANCELADO]]</f>
        <v>0</v>
      </c>
      <c r="K183" s="205" t="s">
        <v>936</v>
      </c>
      <c r="L183" s="236"/>
    </row>
    <row r="184" spans="1:12" s="7" customFormat="1" ht="27.75" customHeight="1">
      <c r="A184" s="307">
        <v>45874</v>
      </c>
      <c r="B184" s="188" t="s">
        <v>403</v>
      </c>
      <c r="C184" s="188">
        <v>10</v>
      </c>
      <c r="D184" s="98">
        <v>8</v>
      </c>
      <c r="E184" s="98">
        <f>C184*Tabla1442[[#This Row],[PRECIO UNITARIO]]</f>
        <v>80</v>
      </c>
      <c r="F184" s="98">
        <v>0</v>
      </c>
      <c r="G184" s="98">
        <v>80</v>
      </c>
      <c r="H184" s="98">
        <f t="shared" si="4"/>
        <v>80</v>
      </c>
      <c r="I184" s="97" t="str">
        <f t="shared" si="5"/>
        <v>CANCELADO</v>
      </c>
      <c r="J184" s="97">
        <f>Tabla1442[[#This Row],[VALOR A PAGAR]]-Tabla1442[[#This Row],[VALOR CANCELADO]]</f>
        <v>0</v>
      </c>
      <c r="K184" s="205" t="s">
        <v>937</v>
      </c>
      <c r="L184" s="236"/>
    </row>
    <row r="185" spans="1:12" s="7" customFormat="1" ht="27.75" customHeight="1">
      <c r="A185" s="307">
        <v>45875</v>
      </c>
      <c r="B185" s="188" t="s">
        <v>322</v>
      </c>
      <c r="C185" s="188">
        <v>7</v>
      </c>
      <c r="D185" s="98">
        <v>6</v>
      </c>
      <c r="E185" s="98">
        <f>C185*Tabla1442[[#This Row],[PRECIO UNITARIO]]</f>
        <v>42</v>
      </c>
      <c r="F185" s="98">
        <v>0</v>
      </c>
      <c r="G185" s="98">
        <v>42</v>
      </c>
      <c r="H185" s="98">
        <f t="shared" si="4"/>
        <v>42</v>
      </c>
      <c r="I185" s="97" t="str">
        <f t="shared" si="5"/>
        <v>CANCELADO</v>
      </c>
      <c r="J185" s="97">
        <f>Tabla1442[[#This Row],[VALOR A PAGAR]]-Tabla1442[[#This Row],[VALOR CANCELADO]]</f>
        <v>0</v>
      </c>
      <c r="K185" s="205" t="s">
        <v>937</v>
      </c>
      <c r="L185" s="236"/>
    </row>
    <row r="186" spans="1:12" s="7" customFormat="1" ht="27.75" customHeight="1">
      <c r="A186" s="307">
        <v>45876</v>
      </c>
      <c r="B186" s="188" t="s">
        <v>318</v>
      </c>
      <c r="C186" s="188">
        <v>1</v>
      </c>
      <c r="D186" s="98">
        <v>8</v>
      </c>
      <c r="E186" s="98">
        <f>C186*Tabla1442[[#This Row],[PRECIO UNITARIO]]</f>
        <v>8</v>
      </c>
      <c r="F186" s="98">
        <v>0</v>
      </c>
      <c r="G186" s="98">
        <v>8</v>
      </c>
      <c r="H186" s="98">
        <f t="shared" si="4"/>
        <v>8</v>
      </c>
      <c r="I186" s="97" t="str">
        <f t="shared" si="5"/>
        <v>CANCELADO</v>
      </c>
      <c r="J186" s="97">
        <f>Tabla1442[[#This Row],[VALOR A PAGAR]]-Tabla1442[[#This Row],[VALOR CANCELADO]]</f>
        <v>0</v>
      </c>
      <c r="K186" s="205" t="s">
        <v>763</v>
      </c>
    </row>
    <row r="187" spans="1:12" s="7" customFormat="1" ht="27.75" customHeight="1">
      <c r="A187" s="233">
        <v>45876</v>
      </c>
      <c r="B187" s="22" t="s">
        <v>336</v>
      </c>
      <c r="C187" s="22">
        <v>6</v>
      </c>
      <c r="D187" s="98">
        <v>6</v>
      </c>
      <c r="E187" s="98">
        <f>C187*Tabla1442[[#This Row],[PRECIO UNITARIO]]</f>
        <v>36</v>
      </c>
      <c r="F187" s="98">
        <v>36</v>
      </c>
      <c r="G187" s="98">
        <v>0</v>
      </c>
      <c r="H187" s="98">
        <f t="shared" si="4"/>
        <v>36</v>
      </c>
      <c r="I187" s="97" t="str">
        <f t="shared" si="5"/>
        <v>CANCELADO</v>
      </c>
      <c r="J187" s="97">
        <f>Tabla1442[[#This Row],[VALOR A PAGAR]]-Tabla1442[[#This Row],[VALOR CANCELADO]]</f>
        <v>0</v>
      </c>
      <c r="K187" s="303"/>
    </row>
    <row r="188" spans="1:12" s="7" customFormat="1" ht="27.75" customHeight="1">
      <c r="A188" s="207">
        <v>45876</v>
      </c>
      <c r="B188" s="188" t="s">
        <v>124</v>
      </c>
      <c r="C188" s="188">
        <v>1</v>
      </c>
      <c r="D188" s="98">
        <v>6</v>
      </c>
      <c r="E188" s="98">
        <f>C188*Tabla1442[[#This Row],[PRECIO UNITARIO]]</f>
        <v>6</v>
      </c>
      <c r="F188" s="98">
        <v>0</v>
      </c>
      <c r="G188" s="98">
        <v>6</v>
      </c>
      <c r="H188" s="98">
        <f t="shared" si="4"/>
        <v>6</v>
      </c>
      <c r="I188" s="97" t="str">
        <f t="shared" si="5"/>
        <v>CANCELADO</v>
      </c>
      <c r="J188" s="97">
        <f>Tabla1442[[#This Row],[VALOR A PAGAR]]-Tabla1442[[#This Row],[VALOR CANCELADO]]</f>
        <v>0</v>
      </c>
      <c r="K188" s="243" t="s">
        <v>934</v>
      </c>
    </row>
    <row r="189" spans="1:12" s="7" customFormat="1" ht="27.75" customHeight="1">
      <c r="A189" s="207">
        <v>45877</v>
      </c>
      <c r="B189" s="188" t="s">
        <v>345</v>
      </c>
      <c r="C189" s="188">
        <v>2</v>
      </c>
      <c r="D189" s="98">
        <v>6</v>
      </c>
      <c r="E189" s="98">
        <f>C189*Tabla1442[[#This Row],[PRECIO UNITARIO]]</f>
        <v>12</v>
      </c>
      <c r="F189" s="98">
        <v>0</v>
      </c>
      <c r="G189" s="98">
        <v>12</v>
      </c>
      <c r="H189" s="98">
        <f t="shared" si="4"/>
        <v>12</v>
      </c>
      <c r="I189" s="97" t="str">
        <f t="shared" si="5"/>
        <v>CANCELADO</v>
      </c>
      <c r="J189" s="97">
        <f>Tabla1442[[#This Row],[VALOR A PAGAR]]-Tabla1442[[#This Row],[VALOR CANCELADO]]</f>
        <v>0</v>
      </c>
      <c r="K189" s="205"/>
    </row>
    <row r="190" spans="1:12" s="7" customFormat="1" ht="27.75" customHeight="1">
      <c r="A190" s="207">
        <v>45877</v>
      </c>
      <c r="B190" s="188" t="s">
        <v>129</v>
      </c>
      <c r="C190" s="188">
        <v>1</v>
      </c>
      <c r="D190" s="98">
        <v>8</v>
      </c>
      <c r="E190" s="98">
        <f>C190*Tabla1442[[#This Row],[PRECIO UNITARIO]]</f>
        <v>8</v>
      </c>
      <c r="F190" s="98">
        <v>0</v>
      </c>
      <c r="G190" s="98">
        <v>8</v>
      </c>
      <c r="H190" s="98">
        <f t="shared" si="4"/>
        <v>8</v>
      </c>
      <c r="I190" s="97" t="str">
        <f t="shared" si="5"/>
        <v>CANCELADO</v>
      </c>
      <c r="J190" s="97">
        <f>Tabla1442[[#This Row],[VALOR A PAGAR]]-Tabla1442[[#This Row],[VALOR CANCELADO]]</f>
        <v>0</v>
      </c>
      <c r="K190" s="205" t="s">
        <v>938</v>
      </c>
    </row>
    <row r="191" spans="1:12" s="7" customFormat="1" ht="27.75" customHeight="1">
      <c r="A191" s="207">
        <v>45877</v>
      </c>
      <c r="B191" s="188" t="s">
        <v>304</v>
      </c>
      <c r="C191" s="188">
        <v>2</v>
      </c>
      <c r="D191" s="98">
        <v>6</v>
      </c>
      <c r="E191" s="98">
        <f>C191*Tabla1442[[#This Row],[PRECIO UNITARIO]]</f>
        <v>12</v>
      </c>
      <c r="F191" s="98">
        <v>0</v>
      </c>
      <c r="G191" s="98">
        <v>12</v>
      </c>
      <c r="H191" s="98">
        <f t="shared" si="4"/>
        <v>12</v>
      </c>
      <c r="I191" s="97" t="str">
        <f t="shared" si="5"/>
        <v>CANCELADO</v>
      </c>
      <c r="J191" s="97">
        <f>Tabla1442[[#This Row],[VALOR A PAGAR]]-Tabla1442[[#This Row],[VALOR CANCELADO]]</f>
        <v>0</v>
      </c>
      <c r="K191" s="205" t="s">
        <v>939</v>
      </c>
    </row>
    <row r="192" spans="1:12" s="7" customFormat="1" ht="27.75" customHeight="1">
      <c r="A192" s="307">
        <v>45881</v>
      </c>
      <c r="B192" s="188" t="s">
        <v>307</v>
      </c>
      <c r="C192" s="188">
        <v>1</v>
      </c>
      <c r="D192" s="98">
        <v>2</v>
      </c>
      <c r="E192" s="98">
        <f>C192*Tabla1442[[#This Row],[PRECIO UNITARIO]]</f>
        <v>2</v>
      </c>
      <c r="F192" s="98">
        <v>0</v>
      </c>
      <c r="G192" s="98">
        <v>2</v>
      </c>
      <c r="H192" s="98">
        <f t="shared" si="4"/>
        <v>2</v>
      </c>
      <c r="I192" s="97" t="str">
        <f t="shared" si="5"/>
        <v>CANCELADO</v>
      </c>
      <c r="J192" s="97">
        <f>Tabla1442[[#This Row],[VALOR A PAGAR]]-Tabla1442[[#This Row],[VALOR CANCELADO]]</f>
        <v>0</v>
      </c>
      <c r="K192" s="205" t="s">
        <v>297</v>
      </c>
    </row>
    <row r="193" spans="1:11" s="7" customFormat="1" ht="27.75" customHeight="1">
      <c r="A193" s="207">
        <v>45881</v>
      </c>
      <c r="B193" s="204" t="s">
        <v>310</v>
      </c>
      <c r="C193" s="188">
        <v>1</v>
      </c>
      <c r="D193" s="98">
        <v>8</v>
      </c>
      <c r="E193" s="98">
        <f>C193*Tabla1442[[#This Row],[PRECIO UNITARIO]]</f>
        <v>8</v>
      </c>
      <c r="F193" s="98">
        <v>0</v>
      </c>
      <c r="G193" s="98">
        <v>8</v>
      </c>
      <c r="H193" s="98">
        <f t="shared" si="4"/>
        <v>8</v>
      </c>
      <c r="I193" s="97" t="str">
        <f t="shared" si="5"/>
        <v>CANCELADO</v>
      </c>
      <c r="J193" s="97">
        <f>Tabla1442[[#This Row],[VALOR A PAGAR]]-Tabla1442[[#This Row],[VALOR CANCELADO]]</f>
        <v>0</v>
      </c>
      <c r="K193" s="205"/>
    </row>
    <row r="194" spans="1:11" s="7" customFormat="1" ht="27.75" customHeight="1">
      <c r="A194" s="307">
        <v>45881</v>
      </c>
      <c r="B194" s="204" t="s">
        <v>310</v>
      </c>
      <c r="C194" s="188">
        <v>1</v>
      </c>
      <c r="D194" s="98">
        <v>2</v>
      </c>
      <c r="E194" s="98">
        <f>C194*Tabla1442[[#This Row],[PRECIO UNITARIO]]</f>
        <v>2</v>
      </c>
      <c r="F194" s="98">
        <v>0</v>
      </c>
      <c r="G194" s="98">
        <v>2</v>
      </c>
      <c r="H194" s="98">
        <f t="shared" si="4"/>
        <v>2</v>
      </c>
      <c r="I194" s="97" t="str">
        <f t="shared" si="5"/>
        <v>CANCELADO</v>
      </c>
      <c r="J194" s="97">
        <f>Tabla1442[[#This Row],[VALOR A PAGAR]]-Tabla1442[[#This Row],[VALOR CANCELADO]]</f>
        <v>0</v>
      </c>
      <c r="K194" s="243"/>
    </row>
    <row r="195" spans="1:11" s="7" customFormat="1" ht="27.75" customHeight="1">
      <c r="A195" s="189">
        <v>45883</v>
      </c>
      <c r="B195" s="204" t="s">
        <v>343</v>
      </c>
      <c r="C195" s="188">
        <v>9</v>
      </c>
      <c r="D195" s="98">
        <v>8</v>
      </c>
      <c r="E195" s="98">
        <f>C195*Tabla1442[[#This Row],[PRECIO UNITARIO]]</f>
        <v>72</v>
      </c>
      <c r="F195" s="98">
        <v>0</v>
      </c>
      <c r="G195" s="98">
        <v>72</v>
      </c>
      <c r="H195" s="98">
        <f t="shared" si="4"/>
        <v>72</v>
      </c>
      <c r="I195" s="97" t="str">
        <f t="shared" si="5"/>
        <v>CANCELADO</v>
      </c>
      <c r="J195" s="97">
        <f>Tabla1442[[#This Row],[VALOR A PAGAR]]-Tabla1442[[#This Row],[VALOR CANCELADO]]</f>
        <v>0</v>
      </c>
      <c r="K195" s="205" t="s">
        <v>940</v>
      </c>
    </row>
    <row r="196" spans="1:11" s="7" customFormat="1" ht="27.75" customHeight="1">
      <c r="A196" s="307">
        <v>45887</v>
      </c>
      <c r="B196" s="188" t="s">
        <v>342</v>
      </c>
      <c r="C196" s="188">
        <v>5</v>
      </c>
      <c r="D196" s="98">
        <v>8</v>
      </c>
      <c r="E196" s="98">
        <f>C196*Tabla1442[[#This Row],[PRECIO UNITARIO]]</f>
        <v>40</v>
      </c>
      <c r="F196" s="98">
        <v>0</v>
      </c>
      <c r="G196" s="98">
        <v>40</v>
      </c>
      <c r="H196" s="98">
        <f t="shared" ref="H196:H205" si="6">F196+G196</f>
        <v>40</v>
      </c>
      <c r="I196" s="97" t="str">
        <f t="shared" ref="I196:I205" si="7">IF((E196=H196),"CANCELADO","SALDO PENDIENTE")</f>
        <v>CANCELADO</v>
      </c>
      <c r="J196" s="97">
        <f>Tabla1442[[#This Row],[VALOR A PAGAR]]-Tabla1442[[#This Row],[VALOR CANCELADO]]</f>
        <v>0</v>
      </c>
      <c r="K196" s="205" t="s">
        <v>942</v>
      </c>
    </row>
    <row r="197" spans="1:11" s="7" customFormat="1" ht="27.75" customHeight="1">
      <c r="A197" s="189">
        <v>45887</v>
      </c>
      <c r="B197" s="188" t="s">
        <v>344</v>
      </c>
      <c r="C197" s="188">
        <v>12</v>
      </c>
      <c r="D197" s="98">
        <v>8</v>
      </c>
      <c r="E197" s="98">
        <f>C197*Tabla1442[[#This Row],[PRECIO UNITARIO]]</f>
        <v>96</v>
      </c>
      <c r="F197" s="98">
        <v>0</v>
      </c>
      <c r="G197" s="98">
        <v>96</v>
      </c>
      <c r="H197" s="98">
        <f t="shared" si="6"/>
        <v>96</v>
      </c>
      <c r="I197" s="97" t="str">
        <f t="shared" si="7"/>
        <v>CANCELADO</v>
      </c>
      <c r="J197" s="97">
        <f>Tabla1442[[#This Row],[VALOR A PAGAR]]-Tabla1442[[#This Row],[VALOR CANCELADO]]</f>
        <v>0</v>
      </c>
      <c r="K197" s="205"/>
    </row>
    <row r="198" spans="1:11" s="7" customFormat="1" ht="27.75" customHeight="1">
      <c r="A198" s="307">
        <v>45888</v>
      </c>
      <c r="B198" s="188" t="s">
        <v>314</v>
      </c>
      <c r="C198" s="188">
        <v>9</v>
      </c>
      <c r="D198" s="98">
        <v>6</v>
      </c>
      <c r="E198" s="98">
        <f>C198*Tabla1442[[#This Row],[PRECIO UNITARIO]]</f>
        <v>54</v>
      </c>
      <c r="F198" s="98">
        <v>0</v>
      </c>
      <c r="G198" s="98">
        <v>54</v>
      </c>
      <c r="H198" s="98">
        <f t="shared" si="6"/>
        <v>54</v>
      </c>
      <c r="I198" s="97" t="str">
        <f t="shared" si="7"/>
        <v>CANCELADO</v>
      </c>
      <c r="J198" s="97">
        <f>Tabla1442[[#This Row],[VALOR A PAGAR]]-Tabla1442[[#This Row],[VALOR CANCELADO]]</f>
        <v>0</v>
      </c>
      <c r="K198" s="205"/>
    </row>
    <row r="199" spans="1:11" s="7" customFormat="1" ht="27.75" customHeight="1">
      <c r="A199" s="189">
        <v>45888</v>
      </c>
      <c r="B199" s="188" t="s">
        <v>314</v>
      </c>
      <c r="C199" s="188">
        <v>2</v>
      </c>
      <c r="D199" s="98">
        <v>2</v>
      </c>
      <c r="E199" s="98">
        <f>C199*Tabla1442[[#This Row],[PRECIO UNITARIO]]</f>
        <v>4</v>
      </c>
      <c r="F199" s="98">
        <v>0</v>
      </c>
      <c r="G199" s="98">
        <v>4</v>
      </c>
      <c r="H199" s="98">
        <f t="shared" si="6"/>
        <v>4</v>
      </c>
      <c r="I199" s="97" t="str">
        <f t="shared" si="7"/>
        <v>CANCELADO</v>
      </c>
      <c r="J199" s="97">
        <f>Tabla1442[[#This Row],[VALOR A PAGAR]]-Tabla1442[[#This Row],[VALOR CANCELADO]]</f>
        <v>0</v>
      </c>
      <c r="K199" s="205"/>
    </row>
    <row r="200" spans="1:11" s="7" customFormat="1" ht="27.75" customHeight="1">
      <c r="A200" s="189">
        <v>45890</v>
      </c>
      <c r="B200" s="188" t="s">
        <v>310</v>
      </c>
      <c r="C200" s="188">
        <v>4</v>
      </c>
      <c r="D200" s="98">
        <v>8</v>
      </c>
      <c r="E200" s="98">
        <f>C200*Tabla1442[[#This Row],[PRECIO UNITARIO]]</f>
        <v>32</v>
      </c>
      <c r="F200" s="98">
        <v>0</v>
      </c>
      <c r="G200" s="98">
        <v>32</v>
      </c>
      <c r="H200" s="98">
        <f t="shared" si="6"/>
        <v>32</v>
      </c>
      <c r="I200" s="97" t="str">
        <f t="shared" si="7"/>
        <v>CANCELADO</v>
      </c>
      <c r="J200" s="97">
        <f>Tabla1442[[#This Row],[VALOR A PAGAR]]-Tabla1442[[#This Row],[VALOR CANCELADO]]</f>
        <v>0</v>
      </c>
      <c r="K200" s="205" t="s">
        <v>905</v>
      </c>
    </row>
    <row r="201" spans="1:11" s="7" customFormat="1" ht="27.75" customHeight="1">
      <c r="A201" s="120">
        <v>45894</v>
      </c>
      <c r="B201" s="105" t="s">
        <v>312</v>
      </c>
      <c r="C201" s="188">
        <v>4</v>
      </c>
      <c r="D201" s="98">
        <v>8</v>
      </c>
      <c r="E201" s="98">
        <f>C201*Tabla1442[[#This Row],[PRECIO UNITARIO]]</f>
        <v>32</v>
      </c>
      <c r="F201" s="98">
        <v>0</v>
      </c>
      <c r="G201" s="98">
        <v>32</v>
      </c>
      <c r="H201" s="98">
        <f t="shared" si="6"/>
        <v>32</v>
      </c>
      <c r="I201" s="97" t="str">
        <f t="shared" si="7"/>
        <v>CANCELADO</v>
      </c>
      <c r="J201" s="97">
        <f>Tabla1442[[#This Row],[VALOR A PAGAR]]-Tabla1442[[#This Row],[VALOR CANCELADO]]</f>
        <v>0</v>
      </c>
      <c r="K201" s="205" t="s">
        <v>945</v>
      </c>
    </row>
    <row r="202" spans="1:11" s="7" customFormat="1" ht="27.75" customHeight="1">
      <c r="A202" s="189">
        <v>45894</v>
      </c>
      <c r="B202" s="188" t="s">
        <v>353</v>
      </c>
      <c r="C202" s="203">
        <v>2</v>
      </c>
      <c r="D202" s="98">
        <v>6</v>
      </c>
      <c r="E202" s="98">
        <f>C202*Tabla1442[[#This Row],[PRECIO UNITARIO]]</f>
        <v>12</v>
      </c>
      <c r="F202" s="98">
        <v>0</v>
      </c>
      <c r="G202" s="98">
        <v>12</v>
      </c>
      <c r="H202" s="98">
        <f t="shared" si="6"/>
        <v>12</v>
      </c>
      <c r="I202" s="97" t="str">
        <f t="shared" si="7"/>
        <v>CANCELADO</v>
      </c>
      <c r="J202" s="97">
        <f>Tabla1442[[#This Row],[VALOR A PAGAR]]-Tabla1442[[#This Row],[VALOR CANCELADO]]</f>
        <v>0</v>
      </c>
      <c r="K202" s="205"/>
    </row>
    <row r="203" spans="1:11" s="7" customFormat="1" ht="27.75" customHeight="1">
      <c r="A203" s="120">
        <v>45894</v>
      </c>
      <c r="B203" s="188" t="s">
        <v>353</v>
      </c>
      <c r="C203" s="188">
        <v>1</v>
      </c>
      <c r="D203" s="98">
        <v>8</v>
      </c>
      <c r="E203" s="98">
        <f>C203*Tabla1442[[#This Row],[PRECIO UNITARIO]]</f>
        <v>8</v>
      </c>
      <c r="F203" s="98">
        <v>0</v>
      </c>
      <c r="G203" s="98">
        <v>8</v>
      </c>
      <c r="H203" s="98">
        <f t="shared" si="6"/>
        <v>8</v>
      </c>
      <c r="I203" s="97" t="str">
        <f t="shared" si="7"/>
        <v>CANCELADO</v>
      </c>
      <c r="J203" s="97">
        <f>Tabla1442[[#This Row],[VALOR A PAGAR]]-Tabla1442[[#This Row],[VALOR CANCELADO]]</f>
        <v>0</v>
      </c>
      <c r="K203" s="205"/>
    </row>
    <row r="204" spans="1:11" s="7" customFormat="1" ht="27.75" customHeight="1">
      <c r="A204" s="189">
        <v>45897</v>
      </c>
      <c r="B204" s="188" t="s">
        <v>310</v>
      </c>
      <c r="C204" s="188">
        <v>4</v>
      </c>
      <c r="D204" s="98">
        <v>8</v>
      </c>
      <c r="E204" s="98">
        <f>C204*Tabla1442[[#This Row],[PRECIO UNITARIO]]</f>
        <v>32</v>
      </c>
      <c r="F204" s="98">
        <v>0</v>
      </c>
      <c r="G204" s="98">
        <v>32</v>
      </c>
      <c r="H204" s="98">
        <f t="shared" si="6"/>
        <v>32</v>
      </c>
      <c r="I204" s="97" t="str">
        <f t="shared" si="7"/>
        <v>CANCELADO</v>
      </c>
      <c r="J204" s="97">
        <f>Tabla1442[[#This Row],[VALOR A PAGAR]]-Tabla1442[[#This Row],[VALOR CANCELADO]]</f>
        <v>0</v>
      </c>
      <c r="K204" s="205" t="s">
        <v>947</v>
      </c>
    </row>
    <row r="205" spans="1:11" s="7" customFormat="1" ht="27.75" customHeight="1">
      <c r="A205" s="120">
        <v>45897</v>
      </c>
      <c r="B205" s="105" t="s">
        <v>423</v>
      </c>
      <c r="C205" s="105">
        <v>1</v>
      </c>
      <c r="D205" s="98">
        <v>8</v>
      </c>
      <c r="E205" s="98">
        <f>C205*Tabla1442[[#This Row],[PRECIO UNITARIO]]</f>
        <v>8</v>
      </c>
      <c r="F205" s="98">
        <v>0</v>
      </c>
      <c r="G205" s="98">
        <v>8</v>
      </c>
      <c r="H205" s="98">
        <f t="shared" si="6"/>
        <v>8</v>
      </c>
      <c r="I205" s="97" t="str">
        <f t="shared" si="7"/>
        <v>CANCELADO</v>
      </c>
      <c r="J205" s="97">
        <f>Tabla1442[[#This Row],[VALOR A PAGAR]]-Tabla1442[[#This Row],[VALOR CANCELADO]]</f>
        <v>0</v>
      </c>
      <c r="K205" s="205"/>
    </row>
    <row r="206" spans="1:11" s="7" customFormat="1" ht="27.75" customHeight="1">
      <c r="B206" s="104" t="s">
        <v>3</v>
      </c>
      <c r="C206" s="306">
        <f>SUM(C4:C205)</f>
        <v>920</v>
      </c>
      <c r="D206" s="107"/>
      <c r="E206" s="108">
        <f>SUBTOTAL(109,Tabla1442[VALOR A PAGAR])</f>
        <v>6266</v>
      </c>
      <c r="F206" s="305">
        <f>SUM(F4:F205)</f>
        <v>602</v>
      </c>
      <c r="G206" s="305">
        <f>SUM(G4:G205)</f>
        <v>5662</v>
      </c>
      <c r="H206" s="108">
        <f>SUM(H4:H205)</f>
        <v>6264</v>
      </c>
      <c r="K206" s="312"/>
    </row>
    <row r="207" spans="1:11" ht="25.5">
      <c r="C207" s="33" t="s">
        <v>296</v>
      </c>
      <c r="E207" s="33" t="s">
        <v>295</v>
      </c>
      <c r="F207" s="33" t="s">
        <v>294</v>
      </c>
      <c r="G207" s="33" t="s">
        <v>293</v>
      </c>
      <c r="H207" s="32"/>
      <c r="K207" s="313"/>
    </row>
    <row r="208" spans="1:11">
      <c r="K208" s="313"/>
    </row>
    <row r="209" spans="2:11">
      <c r="K209" s="313"/>
    </row>
    <row r="210" spans="2:11" ht="21" customHeight="1">
      <c r="B210" s="41" t="s">
        <v>292</v>
      </c>
      <c r="C210" s="41" t="s">
        <v>290</v>
      </c>
      <c r="G210" s="31"/>
      <c r="H210" s="31"/>
      <c r="K210" s="313"/>
    </row>
    <row r="211" spans="2:11" ht="21" customHeight="1">
      <c r="B211" s="1" t="s">
        <v>1</v>
      </c>
      <c r="C211" s="20">
        <f>F206</f>
        <v>602</v>
      </c>
      <c r="G211" s="31"/>
      <c r="K211" s="314"/>
    </row>
    <row r="212" spans="2:11" ht="21" customHeight="1">
      <c r="B212" s="1" t="s">
        <v>2</v>
      </c>
      <c r="C212" s="20">
        <f>G206</f>
        <v>5662</v>
      </c>
      <c r="H212" s="30"/>
      <c r="K212" s="314"/>
    </row>
    <row r="213" spans="2:11" ht="21" customHeight="1">
      <c r="B213" s="41" t="s">
        <v>3</v>
      </c>
      <c r="C213" s="42">
        <f>SUM(C211:C212)</f>
        <v>6264</v>
      </c>
      <c r="G213" s="30"/>
      <c r="K213" s="314"/>
    </row>
    <row r="214" spans="2:11" ht="21" customHeight="1">
      <c r="B214" s="281"/>
      <c r="C214" s="31"/>
      <c r="G214" s="30"/>
      <c r="K214" s="314"/>
    </row>
    <row r="215" spans="2:11" ht="21" customHeight="1">
      <c r="K215" s="314"/>
    </row>
    <row r="216" spans="2:11" ht="21" customHeight="1">
      <c r="B216" s="43" t="s">
        <v>13</v>
      </c>
      <c r="C216" s="43" t="s">
        <v>290</v>
      </c>
      <c r="K216" s="314"/>
    </row>
    <row r="217" spans="2:11" ht="21" customHeight="1">
      <c r="B217" s="1" t="s">
        <v>1627</v>
      </c>
      <c r="C217" s="20"/>
      <c r="K217" s="314"/>
    </row>
    <row r="218" spans="2:11" ht="21" customHeight="1">
      <c r="B218" s="43" t="s">
        <v>3</v>
      </c>
      <c r="C218" s="44">
        <f>SUM(C217:C217)</f>
        <v>0</v>
      </c>
      <c r="K218" s="314"/>
    </row>
    <row r="219" spans="2:11" ht="21" customHeight="1">
      <c r="K219" s="314"/>
    </row>
    <row r="220" spans="2:11" ht="21" customHeight="1">
      <c r="K220" s="314"/>
    </row>
    <row r="221" spans="2:11" ht="21" customHeight="1">
      <c r="B221" s="45" t="s">
        <v>291</v>
      </c>
      <c r="C221" s="45" t="s">
        <v>290</v>
      </c>
      <c r="K221" s="314"/>
    </row>
    <row r="222" spans="2:11" ht="21" customHeight="1">
      <c r="B222" s="1" t="str">
        <f>B39</f>
        <v>YONG TIGER</v>
      </c>
      <c r="C222" s="20">
        <v>12</v>
      </c>
      <c r="K222" s="314"/>
    </row>
    <row r="223" spans="2:11" ht="21" customHeight="1">
      <c r="B223" s="1" t="str">
        <f>B83</f>
        <v>PALADINS MARCIAL CLUB</v>
      </c>
      <c r="C223" s="20">
        <v>16</v>
      </c>
      <c r="E223" s="36"/>
      <c r="K223" s="314"/>
    </row>
    <row r="224" spans="2:11" ht="21" customHeight="1">
      <c r="B224" s="1" t="str">
        <f>B119</f>
        <v>KUMGANG DUL</v>
      </c>
      <c r="C224" s="20">
        <v>2</v>
      </c>
      <c r="K224" s="314"/>
    </row>
    <row r="225" spans="2:11" ht="21" customHeight="1">
      <c r="B225" s="1" t="str">
        <f>B183</f>
        <v>UNIVERSIDAD SAN FRANCISCO DE QUITO</v>
      </c>
      <c r="C225" s="20">
        <v>2</v>
      </c>
      <c r="K225" s="314"/>
    </row>
    <row r="226" spans="2:11" ht="21" customHeight="1">
      <c r="B226" s="45" t="s">
        <v>3</v>
      </c>
      <c r="C226" s="46">
        <f>SUM(C222:C225)</f>
        <v>32</v>
      </c>
      <c r="K226" s="314"/>
    </row>
    <row r="227" spans="2:11">
      <c r="K227" s="314"/>
    </row>
    <row r="228" spans="2:11">
      <c r="K228" s="314"/>
    </row>
    <row r="229" spans="2:11">
      <c r="K229" s="314"/>
    </row>
    <row r="230" spans="2:11">
      <c r="K230" s="314"/>
    </row>
    <row r="231" spans="2:11">
      <c r="K231" s="314"/>
    </row>
    <row r="232" spans="2:11">
      <c r="K232" s="314"/>
    </row>
    <row r="233" spans="2:11">
      <c r="K233" s="314"/>
    </row>
    <row r="234" spans="2:11">
      <c r="K234" s="314"/>
    </row>
    <row r="235" spans="2:11">
      <c r="K235" s="314"/>
    </row>
    <row r="236" spans="2:11">
      <c r="K236" s="314"/>
    </row>
    <row r="237" spans="2:11">
      <c r="K237" s="314"/>
    </row>
    <row r="238" spans="2:11">
      <c r="K238" s="314"/>
    </row>
    <row r="239" spans="2:11">
      <c r="K239" s="314"/>
    </row>
    <row r="240" spans="2:11">
      <c r="K240" s="314"/>
    </row>
    <row r="241" spans="11:11">
      <c r="K241" s="314"/>
    </row>
    <row r="242" spans="11:11">
      <c r="K242" s="314"/>
    </row>
    <row r="243" spans="11:11">
      <c r="K243" s="314"/>
    </row>
    <row r="244" spans="11:11">
      <c r="K244" s="314"/>
    </row>
    <row r="245" spans="11:11">
      <c r="K245" s="314"/>
    </row>
    <row r="246" spans="11:11">
      <c r="K246" s="314"/>
    </row>
    <row r="247" spans="11:11">
      <c r="K247" s="314"/>
    </row>
    <row r="248" spans="11:11">
      <c r="K248" s="314"/>
    </row>
    <row r="249" spans="11:11">
      <c r="K249" s="314"/>
    </row>
    <row r="250" spans="11:11">
      <c r="K250" s="314"/>
    </row>
    <row r="251" spans="11:11">
      <c r="K251" s="314"/>
    </row>
    <row r="252" spans="11:11">
      <c r="K252" s="314"/>
    </row>
    <row r="253" spans="11:11">
      <c r="K253" s="314"/>
    </row>
    <row r="254" spans="11:11">
      <c r="K254" s="314"/>
    </row>
    <row r="255" spans="11:11">
      <c r="K255" s="314"/>
    </row>
    <row r="256" spans="11:11">
      <c r="K256" s="314"/>
    </row>
    <row r="257" spans="11:11">
      <c r="K257" s="314"/>
    </row>
    <row r="258" spans="11:11">
      <c r="K258" s="314"/>
    </row>
    <row r="259" spans="11:11">
      <c r="K259" s="314"/>
    </row>
    <row r="260" spans="11:11">
      <c r="K260" s="314"/>
    </row>
    <row r="261" spans="11:11">
      <c r="K261" s="314"/>
    </row>
    <row r="262" spans="11:11">
      <c r="K262" s="314"/>
    </row>
    <row r="263" spans="11:11">
      <c r="K263" s="314"/>
    </row>
    <row r="264" spans="11:11">
      <c r="K264" s="314"/>
    </row>
    <row r="265" spans="11:11">
      <c r="K265" s="314"/>
    </row>
    <row r="266" spans="11:11">
      <c r="K266" s="314"/>
    </row>
    <row r="267" spans="11:11">
      <c r="K267" s="314"/>
    </row>
    <row r="268" spans="11:11">
      <c r="K268" s="314"/>
    </row>
    <row r="269" spans="11:11">
      <c r="K269" s="314"/>
    </row>
    <row r="270" spans="11:11">
      <c r="K270" s="314"/>
    </row>
    <row r="271" spans="11:11">
      <c r="K271" s="314"/>
    </row>
    <row r="272" spans="11:11">
      <c r="K272" s="314"/>
    </row>
    <row r="273" spans="11:11">
      <c r="K273" s="314"/>
    </row>
    <row r="274" spans="11:11">
      <c r="K274" s="314"/>
    </row>
    <row r="275" spans="11:11">
      <c r="K275" s="314"/>
    </row>
    <row r="276" spans="11:11">
      <c r="K276" s="314"/>
    </row>
    <row r="277" spans="11:11">
      <c r="K277" s="314"/>
    </row>
    <row r="278" spans="11:11">
      <c r="K278" s="314"/>
    </row>
    <row r="279" spans="11:11">
      <c r="K279" s="314"/>
    </row>
    <row r="280" spans="11:11">
      <c r="K280" s="314"/>
    </row>
    <row r="281" spans="11:11">
      <c r="K281" s="314"/>
    </row>
    <row r="282" spans="11:11">
      <c r="K282" s="314"/>
    </row>
    <row r="283" spans="11:11">
      <c r="K283" s="314"/>
    </row>
    <row r="284" spans="11:11">
      <c r="K284" s="314"/>
    </row>
    <row r="285" spans="11:11">
      <c r="K285" s="314"/>
    </row>
    <row r="286" spans="11:11">
      <c r="K286" s="314"/>
    </row>
    <row r="287" spans="11:11">
      <c r="K287" s="314"/>
    </row>
    <row r="288" spans="11:11">
      <c r="K288" s="314"/>
    </row>
    <row r="289" spans="11:11">
      <c r="K289" s="314"/>
    </row>
    <row r="290" spans="11:11">
      <c r="K290" s="314"/>
    </row>
    <row r="291" spans="11:11">
      <c r="K291" s="314"/>
    </row>
    <row r="292" spans="11:11">
      <c r="K292" s="314"/>
    </row>
    <row r="293" spans="11:11">
      <c r="K293" s="314"/>
    </row>
    <row r="294" spans="11:11">
      <c r="K294" s="314"/>
    </row>
    <row r="295" spans="11:11">
      <c r="K295" s="314"/>
    </row>
    <row r="296" spans="11:11">
      <c r="K296" s="314"/>
    </row>
    <row r="297" spans="11:11">
      <c r="K297" s="314"/>
    </row>
    <row r="298" spans="11:11">
      <c r="K298" s="314"/>
    </row>
    <row r="299" spans="11:11">
      <c r="K299" s="314"/>
    </row>
    <row r="300" spans="11:11">
      <c r="K300" s="314"/>
    </row>
    <row r="301" spans="11:11">
      <c r="K301" s="314"/>
    </row>
    <row r="302" spans="11:11">
      <c r="K302" s="314"/>
    </row>
    <row r="303" spans="11:11">
      <c r="K303" s="314"/>
    </row>
    <row r="304" spans="11:11">
      <c r="K304" s="314"/>
    </row>
    <row r="305" spans="11:11">
      <c r="K305" s="314"/>
    </row>
    <row r="306" spans="11:11">
      <c r="K306" s="314"/>
    </row>
    <row r="307" spans="11:11">
      <c r="K307" s="314"/>
    </row>
    <row r="308" spans="11:11">
      <c r="K308" s="314"/>
    </row>
    <row r="309" spans="11:11">
      <c r="K309" s="314"/>
    </row>
    <row r="310" spans="11:11">
      <c r="K310" s="314"/>
    </row>
    <row r="311" spans="11:11">
      <c r="K311" s="314"/>
    </row>
    <row r="312" spans="11:11">
      <c r="K312" s="314"/>
    </row>
    <row r="313" spans="11:11">
      <c r="K313" s="314"/>
    </row>
    <row r="314" spans="11:11">
      <c r="K314" s="314"/>
    </row>
    <row r="315" spans="11:11">
      <c r="K315" s="314"/>
    </row>
    <row r="316" spans="11:11">
      <c r="K316" s="314"/>
    </row>
    <row r="317" spans="11:11">
      <c r="K317" s="314"/>
    </row>
    <row r="318" spans="11:11">
      <c r="K318" s="314"/>
    </row>
    <row r="319" spans="11:11">
      <c r="K319" s="314"/>
    </row>
    <row r="320" spans="11:11">
      <c r="K320" s="314"/>
    </row>
    <row r="321" spans="11:11">
      <c r="K321" s="314"/>
    </row>
    <row r="322" spans="11:11">
      <c r="K322" s="314"/>
    </row>
    <row r="323" spans="11:11">
      <c r="K323" s="314"/>
    </row>
    <row r="324" spans="11:11">
      <c r="K324" s="314"/>
    </row>
    <row r="325" spans="11:11">
      <c r="K325" s="314"/>
    </row>
    <row r="326" spans="11:11">
      <c r="K326" s="314"/>
    </row>
    <row r="327" spans="11:11">
      <c r="K327" s="314"/>
    </row>
    <row r="328" spans="11:11">
      <c r="K328" s="314"/>
    </row>
    <row r="329" spans="11:11">
      <c r="K329" s="314"/>
    </row>
    <row r="330" spans="11:11">
      <c r="K330" s="314"/>
    </row>
    <row r="331" spans="11:11">
      <c r="K331" s="314"/>
    </row>
    <row r="332" spans="11:11">
      <c r="K332" s="314"/>
    </row>
    <row r="333" spans="11:11">
      <c r="K333" s="314"/>
    </row>
    <row r="334" spans="11:11">
      <c r="K334" s="314"/>
    </row>
    <row r="335" spans="11:11">
      <c r="K335" s="314"/>
    </row>
    <row r="336" spans="11:11">
      <c r="K336" s="314"/>
    </row>
    <row r="337" spans="11:11">
      <c r="K337" s="314"/>
    </row>
    <row r="338" spans="11:11">
      <c r="K338" s="314"/>
    </row>
    <row r="339" spans="11:11">
      <c r="K339" s="314"/>
    </row>
    <row r="340" spans="11:11">
      <c r="K340" s="314"/>
    </row>
    <row r="341" spans="11:11">
      <c r="K341" s="314"/>
    </row>
    <row r="342" spans="11:11">
      <c r="K342" s="314"/>
    </row>
    <row r="343" spans="11:11">
      <c r="K343" s="314"/>
    </row>
    <row r="344" spans="11:11">
      <c r="K344" s="314"/>
    </row>
    <row r="345" spans="11:11">
      <c r="K345" s="314"/>
    </row>
    <row r="346" spans="11:11">
      <c r="K346" s="314"/>
    </row>
    <row r="347" spans="11:11">
      <c r="K347" s="314"/>
    </row>
    <row r="348" spans="11:11">
      <c r="K348" s="314"/>
    </row>
    <row r="349" spans="11:11">
      <c r="K349" s="314"/>
    </row>
    <row r="350" spans="11:11">
      <c r="K350" s="314"/>
    </row>
    <row r="351" spans="11:11">
      <c r="K351" s="314"/>
    </row>
    <row r="352" spans="11:11">
      <c r="K352" s="314"/>
    </row>
    <row r="353" spans="11:11">
      <c r="K353" s="314"/>
    </row>
    <row r="354" spans="11:11">
      <c r="K354" s="314"/>
    </row>
    <row r="355" spans="11:11">
      <c r="K355" s="314"/>
    </row>
    <row r="356" spans="11:11">
      <c r="K356" s="314"/>
    </row>
    <row r="357" spans="11:11">
      <c r="K357" s="314"/>
    </row>
    <row r="358" spans="11:11">
      <c r="K358" s="314"/>
    </row>
    <row r="359" spans="11:11">
      <c r="K359" s="314"/>
    </row>
    <row r="360" spans="11:11">
      <c r="K360" s="314"/>
    </row>
    <row r="361" spans="11:11">
      <c r="K361" s="314"/>
    </row>
    <row r="362" spans="11:11">
      <c r="K362" s="314"/>
    </row>
    <row r="363" spans="11:11">
      <c r="K363" s="314"/>
    </row>
    <row r="364" spans="11:11">
      <c r="K364" s="314"/>
    </row>
    <row r="365" spans="11:11">
      <c r="K365" s="314"/>
    </row>
    <row r="366" spans="11:11">
      <c r="K366" s="314"/>
    </row>
    <row r="367" spans="11:11">
      <c r="K367" s="314"/>
    </row>
    <row r="368" spans="11:11">
      <c r="K368" s="314"/>
    </row>
    <row r="369" spans="11:11">
      <c r="K369" s="314"/>
    </row>
    <row r="370" spans="11:11">
      <c r="K370" s="314"/>
    </row>
    <row r="371" spans="11:11">
      <c r="K371" s="314"/>
    </row>
    <row r="372" spans="11:11">
      <c r="K372" s="314"/>
    </row>
    <row r="373" spans="11:11">
      <c r="K373" s="314"/>
    </row>
    <row r="374" spans="11:11">
      <c r="K374" s="314"/>
    </row>
    <row r="375" spans="11:11">
      <c r="K375" s="314"/>
    </row>
    <row r="376" spans="11:11">
      <c r="K376" s="314"/>
    </row>
    <row r="377" spans="11:11">
      <c r="K377" s="314"/>
    </row>
    <row r="378" spans="11:11">
      <c r="K378" s="314"/>
    </row>
    <row r="1580" spans="3:3">
      <c r="C1580" t="s">
        <v>557</v>
      </c>
    </row>
  </sheetData>
  <autoFilter ref="K3:K4"/>
  <mergeCells count="8">
    <mergeCell ref="K112:K114"/>
    <mergeCell ref="K134:K135"/>
    <mergeCell ref="K118:K119"/>
    <mergeCell ref="F1:G1"/>
    <mergeCell ref="A2:K2"/>
    <mergeCell ref="K56:K57"/>
    <mergeCell ref="K79:K80"/>
    <mergeCell ref="K109:K111"/>
  </mergeCells>
  <hyperlinks>
    <hyperlink ref="B212" location="EVENTOS!B15" display="REGRESAR"/>
  </hyperlinks>
  <pageMargins left="0.7" right="0.7" top="0.75" bottom="0.75" header="0.3" footer="0.3"/>
  <pageSetup paperSize="9" orientation="portrait" horizontalDpi="360" verticalDpi="36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135"/>
  <sheetViews>
    <sheetView topLeftCell="A16" zoomScale="80" zoomScaleNormal="80" workbookViewId="0">
      <selection activeCell="K119" sqref="K119"/>
    </sheetView>
  </sheetViews>
  <sheetFormatPr baseColWidth="10" defaultRowHeight="15"/>
  <cols>
    <col min="2" max="2" width="32.28515625" bestFit="1" customWidth="1"/>
    <col min="3" max="3" width="16.5703125" customWidth="1"/>
    <col min="4" max="4" width="18.85546875" customWidth="1"/>
    <col min="5" max="5" width="20.42578125" bestFit="1" customWidth="1"/>
    <col min="6" max="6" width="15" customWidth="1"/>
    <col min="7" max="7" width="17.5703125" customWidth="1"/>
    <col min="8" max="8" width="20.42578125" customWidth="1"/>
    <col min="9" max="9" width="18.7109375" bestFit="1" customWidth="1"/>
    <col min="10" max="10" width="12.140625" customWidth="1"/>
    <col min="11" max="11" width="20.5703125" style="36" customWidth="1"/>
  </cols>
  <sheetData>
    <row r="1" spans="1:11" ht="33.75" customHeight="1">
      <c r="A1" s="482" t="s">
        <v>1648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</row>
    <row r="2" spans="1:11" ht="33.75" customHeight="1">
      <c r="A2" s="482"/>
      <c r="B2" s="483"/>
      <c r="C2" s="483"/>
      <c r="D2" s="483"/>
      <c r="E2" s="483"/>
      <c r="F2" s="483"/>
      <c r="G2" s="483"/>
      <c r="H2" s="483"/>
      <c r="I2" s="483"/>
      <c r="J2" s="483"/>
      <c r="K2" s="483"/>
    </row>
    <row r="3" spans="1:11" s="7" customFormat="1" ht="27.75" customHeight="1">
      <c r="A3" s="114" t="s">
        <v>10</v>
      </c>
      <c r="B3" s="114" t="s">
        <v>46</v>
      </c>
      <c r="C3" s="114" t="s">
        <v>332</v>
      </c>
      <c r="D3" s="114" t="s">
        <v>331</v>
      </c>
      <c r="E3" s="114" t="s">
        <v>330</v>
      </c>
      <c r="F3" s="114" t="s">
        <v>1</v>
      </c>
      <c r="G3" s="114" t="s">
        <v>2</v>
      </c>
      <c r="H3" s="114" t="s">
        <v>329</v>
      </c>
      <c r="I3" s="114" t="s">
        <v>282</v>
      </c>
      <c r="J3" s="114" t="s">
        <v>130</v>
      </c>
      <c r="K3" s="106" t="s">
        <v>406</v>
      </c>
    </row>
    <row r="4" spans="1:11" s="126" customFormat="1" ht="27.75" customHeight="1">
      <c r="A4" s="102">
        <v>45735</v>
      </c>
      <c r="B4" s="22" t="s">
        <v>665</v>
      </c>
      <c r="C4" s="22">
        <v>143</v>
      </c>
      <c r="D4" s="98">
        <v>2.5</v>
      </c>
      <c r="E4" s="214">
        <f>Tabla1425[[#This Row],[CANT.]]*Tabla1425[[#This Row],[PRECIO UNITARIO]]</f>
        <v>357.5</v>
      </c>
      <c r="F4" s="100">
        <v>357.5</v>
      </c>
      <c r="G4" s="98">
        <v>0</v>
      </c>
      <c r="H4" s="100">
        <f>Tabla1425[[#This Row],[EFECTIVO]]+Tabla1425[[#This Row],[TRANSFERENCIA]]</f>
        <v>357.5</v>
      </c>
      <c r="I4" s="98" t="str">
        <f t="shared" ref="I4:I35" si="0">IF((E4=H4),"CANCELADO","SALDO PENDIENTE")</f>
        <v>CANCELADO</v>
      </c>
      <c r="J4" s="98">
        <f>Tabla1425[[#This Row],[VALOR A PAGAR]]-Tabla1425[[#This Row],[VALOR CANCELADO]]</f>
        <v>0</v>
      </c>
      <c r="K4" s="112"/>
    </row>
    <row r="5" spans="1:11" s="126" customFormat="1" ht="27.75" customHeight="1">
      <c r="A5" s="102">
        <v>45736</v>
      </c>
      <c r="B5" s="22" t="s">
        <v>575</v>
      </c>
      <c r="C5" s="22">
        <v>11</v>
      </c>
      <c r="D5" s="98">
        <v>2.5</v>
      </c>
      <c r="E5" s="214">
        <f>Tabla1425[[#This Row],[CANT.]]*Tabla1425[[#This Row],[PRECIO UNITARIO]]</f>
        <v>27.5</v>
      </c>
      <c r="F5" s="100">
        <v>0</v>
      </c>
      <c r="G5" s="98">
        <v>27.5</v>
      </c>
      <c r="H5" s="100">
        <f>Tabla1425[[#This Row],[EFECTIVO]]+Tabla1425[[#This Row],[TRANSFERENCIA]]</f>
        <v>27.5</v>
      </c>
      <c r="I5" s="98" t="str">
        <f t="shared" si="0"/>
        <v>CANCELADO</v>
      </c>
      <c r="J5" s="98">
        <f>Tabla1425[[#This Row],[VALOR A PAGAR]]-Tabla1425[[#This Row],[VALOR CANCELADO]]</f>
        <v>0</v>
      </c>
      <c r="K5" s="112"/>
    </row>
    <row r="6" spans="1:11" s="7" customFormat="1" ht="27.75" customHeight="1">
      <c r="A6" s="189">
        <v>45736</v>
      </c>
      <c r="B6" s="188" t="s">
        <v>433</v>
      </c>
      <c r="C6" s="188">
        <v>11</v>
      </c>
      <c r="D6" s="98">
        <v>2.5</v>
      </c>
      <c r="E6" s="214">
        <f>Tabla1425[[#This Row],[CANT.]]*Tabla1425[[#This Row],[PRECIO UNITARIO]]</f>
        <v>27.5</v>
      </c>
      <c r="F6" s="100">
        <v>0</v>
      </c>
      <c r="G6" s="98">
        <v>27.5</v>
      </c>
      <c r="H6" s="100">
        <f>Tabla1425[[#This Row],[EFECTIVO]]+Tabla1425[[#This Row],[TRANSFERENCIA]]</f>
        <v>27.5</v>
      </c>
      <c r="I6" s="98" t="str">
        <f t="shared" si="0"/>
        <v>CANCELADO</v>
      </c>
      <c r="J6" s="98">
        <f>Tabla1425[[#This Row],[VALOR A PAGAR]]-Tabla1425[[#This Row],[VALOR CANCELADO]]</f>
        <v>0</v>
      </c>
      <c r="K6" s="209"/>
    </row>
    <row r="7" spans="1:11" s="7" customFormat="1" ht="27.75" customHeight="1">
      <c r="A7" s="189">
        <v>45736</v>
      </c>
      <c r="B7" s="188" t="s">
        <v>318</v>
      </c>
      <c r="C7" s="188">
        <v>1</v>
      </c>
      <c r="D7" s="98">
        <v>2.5</v>
      </c>
      <c r="E7" s="214">
        <f>Tabla1425[[#This Row],[CANT.]]*Tabla1425[[#This Row],[PRECIO UNITARIO]]</f>
        <v>2.5</v>
      </c>
      <c r="F7" s="100">
        <v>0</v>
      </c>
      <c r="G7" s="98">
        <v>2.5</v>
      </c>
      <c r="H7" s="100">
        <f>Tabla1425[[#This Row],[EFECTIVO]]+Tabla1425[[#This Row],[TRANSFERENCIA]]</f>
        <v>2.5</v>
      </c>
      <c r="I7" s="98" t="str">
        <f t="shared" si="0"/>
        <v>CANCELADO</v>
      </c>
      <c r="J7" s="98">
        <f>Tabla1425[[#This Row],[VALOR A PAGAR]]-Tabla1425[[#This Row],[VALOR CANCELADO]]</f>
        <v>0</v>
      </c>
      <c r="K7" s="209"/>
    </row>
    <row r="8" spans="1:11" s="7" customFormat="1" ht="27.75" customHeight="1">
      <c r="A8" s="189">
        <v>45737</v>
      </c>
      <c r="B8" s="188" t="s">
        <v>571</v>
      </c>
      <c r="C8" s="188">
        <v>1</v>
      </c>
      <c r="D8" s="98">
        <v>2.5</v>
      </c>
      <c r="E8" s="214">
        <f>Tabla1425[[#This Row],[CANT.]]*Tabla1425[[#This Row],[PRECIO UNITARIO]]</f>
        <v>2.5</v>
      </c>
      <c r="F8" s="100">
        <v>0</v>
      </c>
      <c r="G8" s="98">
        <v>2.5</v>
      </c>
      <c r="H8" s="100">
        <f>Tabla1425[[#This Row],[EFECTIVO]]+Tabla1425[[#This Row],[TRANSFERENCIA]]</f>
        <v>2.5</v>
      </c>
      <c r="I8" s="98" t="str">
        <f t="shared" si="0"/>
        <v>CANCELADO</v>
      </c>
      <c r="J8" s="98">
        <f>Tabla1425[[#This Row],[VALOR A PAGAR]]-Tabla1425[[#This Row],[VALOR CANCELADO]]</f>
        <v>0</v>
      </c>
      <c r="K8" s="109"/>
    </row>
    <row r="9" spans="1:11" s="7" customFormat="1" ht="27.75" customHeight="1">
      <c r="A9" s="189">
        <v>45737</v>
      </c>
      <c r="B9" s="188" t="s">
        <v>315</v>
      </c>
      <c r="C9" s="188">
        <v>13</v>
      </c>
      <c r="D9" s="98">
        <v>2.5</v>
      </c>
      <c r="E9" s="214">
        <f>Tabla1425[[#This Row],[CANT.]]*Tabla1425[[#This Row],[PRECIO UNITARIO]]</f>
        <v>32.5</v>
      </c>
      <c r="F9" s="100">
        <v>0</v>
      </c>
      <c r="G9" s="98">
        <v>32.5</v>
      </c>
      <c r="H9" s="100">
        <f>Tabla1425[[#This Row],[EFECTIVO]]+Tabla1425[[#This Row],[TRANSFERENCIA]]</f>
        <v>32.5</v>
      </c>
      <c r="I9" s="98" t="str">
        <f t="shared" si="0"/>
        <v>CANCELADO</v>
      </c>
      <c r="J9" s="98">
        <f>Tabla1425[[#This Row],[VALOR A PAGAR]]-Tabla1425[[#This Row],[VALOR CANCELADO]]</f>
        <v>0</v>
      </c>
      <c r="K9" s="109"/>
    </row>
    <row r="10" spans="1:11" s="7" customFormat="1" ht="27.75" customHeight="1">
      <c r="A10" s="189">
        <v>45737</v>
      </c>
      <c r="B10" s="188" t="s">
        <v>324</v>
      </c>
      <c r="C10" s="188">
        <v>34</v>
      </c>
      <c r="D10" s="98">
        <v>2.5</v>
      </c>
      <c r="E10" s="214">
        <f>Tabla1425[[#This Row],[CANT.]]*Tabla1425[[#This Row],[PRECIO UNITARIO]]</f>
        <v>85</v>
      </c>
      <c r="F10" s="100">
        <v>0</v>
      </c>
      <c r="G10" s="98">
        <v>85</v>
      </c>
      <c r="H10" s="100">
        <f>Tabla1425[[#This Row],[EFECTIVO]]+Tabla1425[[#This Row],[TRANSFERENCIA]]</f>
        <v>85</v>
      </c>
      <c r="I10" s="98" t="str">
        <f t="shared" si="0"/>
        <v>CANCELADO</v>
      </c>
      <c r="J10" s="98">
        <f>Tabla1425[[#This Row],[VALOR A PAGAR]]-Tabla1425[[#This Row],[VALOR CANCELADO]]</f>
        <v>0</v>
      </c>
      <c r="K10" s="232" t="s">
        <v>668</v>
      </c>
    </row>
    <row r="11" spans="1:11" s="7" customFormat="1" ht="27.75" customHeight="1">
      <c r="A11" s="189">
        <v>45740</v>
      </c>
      <c r="B11" s="188" t="s">
        <v>301</v>
      </c>
      <c r="C11" s="188">
        <v>14</v>
      </c>
      <c r="D11" s="98">
        <v>2.5</v>
      </c>
      <c r="E11" s="214">
        <f>Tabla1425[[#This Row],[CANT.]]*Tabla1425[[#This Row],[PRECIO UNITARIO]]</f>
        <v>35</v>
      </c>
      <c r="F11" s="100">
        <v>0</v>
      </c>
      <c r="G11" s="98">
        <v>35</v>
      </c>
      <c r="H11" s="100">
        <f>Tabla1425[[#This Row],[EFECTIVO]]+Tabla1425[[#This Row],[TRANSFERENCIA]]</f>
        <v>35</v>
      </c>
      <c r="I11" s="98" t="str">
        <f t="shared" si="0"/>
        <v>CANCELADO</v>
      </c>
      <c r="J11" s="98">
        <f>Tabla1425[[#This Row],[VALOR A PAGAR]]-Tabla1425[[#This Row],[VALOR CANCELADO]]</f>
        <v>0</v>
      </c>
      <c r="K11" s="232" t="s">
        <v>671</v>
      </c>
    </row>
    <row r="12" spans="1:11" s="7" customFormat="1" ht="27.75" customHeight="1">
      <c r="A12" s="207">
        <v>45743</v>
      </c>
      <c r="B12" s="204" t="s">
        <v>563</v>
      </c>
      <c r="C12" s="188">
        <v>3</v>
      </c>
      <c r="D12" s="98">
        <v>2.5</v>
      </c>
      <c r="E12" s="214">
        <f>Tabla1425[[#This Row],[CANT.]]*Tabla1425[[#This Row],[PRECIO UNITARIO]]</f>
        <v>7.5</v>
      </c>
      <c r="F12" s="100">
        <v>0</v>
      </c>
      <c r="G12" s="98">
        <v>7.5</v>
      </c>
      <c r="H12" s="100">
        <f>Tabla1425[[#This Row],[EFECTIVO]]+Tabla1425[[#This Row],[TRANSFERENCIA]]</f>
        <v>7.5</v>
      </c>
      <c r="I12" s="98" t="str">
        <f t="shared" si="0"/>
        <v>CANCELADO</v>
      </c>
      <c r="J12" s="98">
        <f>Tabla1425[[#This Row],[VALOR A PAGAR]]-Tabla1425[[#This Row],[VALOR CANCELADO]]</f>
        <v>0</v>
      </c>
      <c r="K12" s="209"/>
    </row>
    <row r="13" spans="1:11" s="7" customFormat="1" ht="27.75" customHeight="1">
      <c r="A13" s="207">
        <v>45747</v>
      </c>
      <c r="B13" s="204" t="s">
        <v>342</v>
      </c>
      <c r="C13" s="188">
        <v>18</v>
      </c>
      <c r="D13" s="98">
        <v>2.5</v>
      </c>
      <c r="E13" s="214">
        <f>Tabla1425[[#This Row],[CANT.]]*Tabla1425[[#This Row],[PRECIO UNITARIO]]</f>
        <v>45</v>
      </c>
      <c r="F13" s="100">
        <v>0</v>
      </c>
      <c r="G13" s="98">
        <v>45</v>
      </c>
      <c r="H13" s="100">
        <f>Tabla1425[[#This Row],[EFECTIVO]]+Tabla1425[[#This Row],[TRANSFERENCIA]]</f>
        <v>45</v>
      </c>
      <c r="I13" s="98" t="str">
        <f t="shared" si="0"/>
        <v>CANCELADO</v>
      </c>
      <c r="J13" s="98">
        <f>Tabla1425[[#This Row],[VALOR A PAGAR]]-Tabla1425[[#This Row],[VALOR CANCELADO]]</f>
        <v>0</v>
      </c>
      <c r="K13" s="209"/>
    </row>
    <row r="14" spans="1:11" s="7" customFormat="1" ht="27.75" customHeight="1">
      <c r="A14" s="189">
        <v>45747</v>
      </c>
      <c r="B14" s="188" t="s">
        <v>344</v>
      </c>
      <c r="C14" s="188">
        <v>1</v>
      </c>
      <c r="D14" s="98">
        <v>2.5</v>
      </c>
      <c r="E14" s="214">
        <f>Tabla1425[[#This Row],[CANT.]]*Tabla1425[[#This Row],[PRECIO UNITARIO]]</f>
        <v>2.5</v>
      </c>
      <c r="F14" s="100">
        <v>0</v>
      </c>
      <c r="G14" s="98">
        <v>2.5</v>
      </c>
      <c r="H14" s="100">
        <f>Tabla1425[[#This Row],[EFECTIVO]]+Tabla1425[[#This Row],[TRANSFERENCIA]]</f>
        <v>2.5</v>
      </c>
      <c r="I14" s="98" t="str">
        <f t="shared" si="0"/>
        <v>CANCELADO</v>
      </c>
      <c r="J14" s="98">
        <f>Tabla1425[[#This Row],[VALOR A PAGAR]]-Tabla1425[[#This Row],[VALOR CANCELADO]]</f>
        <v>0</v>
      </c>
      <c r="K14" s="209"/>
    </row>
    <row r="15" spans="1:11" s="7" customFormat="1" ht="27.75" customHeight="1">
      <c r="A15" s="207">
        <v>45747</v>
      </c>
      <c r="B15" s="188" t="s">
        <v>561</v>
      </c>
      <c r="C15" s="188">
        <v>3</v>
      </c>
      <c r="D15" s="98">
        <v>2.5</v>
      </c>
      <c r="E15" s="214">
        <f>Tabla1425[[#This Row],[CANT.]]*Tabla1425[[#This Row],[PRECIO UNITARIO]]</f>
        <v>7.5</v>
      </c>
      <c r="F15" s="100">
        <v>0</v>
      </c>
      <c r="G15" s="98">
        <v>7.5</v>
      </c>
      <c r="H15" s="100">
        <f>Tabla1425[[#This Row],[EFECTIVO]]+Tabla1425[[#This Row],[TRANSFERENCIA]]</f>
        <v>7.5</v>
      </c>
      <c r="I15" s="98" t="str">
        <f t="shared" si="0"/>
        <v>CANCELADO</v>
      </c>
      <c r="J15" s="98">
        <f>Tabla1425[[#This Row],[VALOR A PAGAR]]-Tabla1425[[#This Row],[VALOR CANCELADO]]</f>
        <v>0</v>
      </c>
      <c r="K15" s="109"/>
    </row>
    <row r="16" spans="1:11" s="7" customFormat="1" ht="27.75" customHeight="1">
      <c r="A16" s="189">
        <v>45747</v>
      </c>
      <c r="B16" s="188" t="s">
        <v>353</v>
      </c>
      <c r="C16" s="188">
        <v>26</v>
      </c>
      <c r="D16" s="98">
        <v>2.5</v>
      </c>
      <c r="E16" s="214">
        <f>Tabla1425[[#This Row],[CANT.]]*Tabla1425[[#This Row],[PRECIO UNITARIO]]</f>
        <v>65</v>
      </c>
      <c r="F16" s="100">
        <v>0</v>
      </c>
      <c r="G16" s="98">
        <v>65</v>
      </c>
      <c r="H16" s="100">
        <f>Tabla1425[[#This Row],[EFECTIVO]]+Tabla1425[[#This Row],[TRANSFERENCIA]]</f>
        <v>65</v>
      </c>
      <c r="I16" s="98" t="str">
        <f t="shared" si="0"/>
        <v>CANCELADO</v>
      </c>
      <c r="J16" s="98">
        <f>Tabla1425[[#This Row],[VALOR A PAGAR]]-Tabla1425[[#This Row],[VALOR CANCELADO]]</f>
        <v>0</v>
      </c>
      <c r="K16" s="109"/>
    </row>
    <row r="17" spans="1:12" s="7" customFormat="1" ht="27.75" customHeight="1">
      <c r="A17" s="207">
        <v>45748</v>
      </c>
      <c r="B17" s="204" t="s">
        <v>302</v>
      </c>
      <c r="C17" s="188">
        <v>20</v>
      </c>
      <c r="D17" s="98">
        <v>2.5</v>
      </c>
      <c r="E17" s="214">
        <f>Tabla1425[[#This Row],[CANT.]]*Tabla1425[[#This Row],[PRECIO UNITARIO]]</f>
        <v>50</v>
      </c>
      <c r="F17" s="98">
        <v>0</v>
      </c>
      <c r="G17" s="98">
        <v>50</v>
      </c>
      <c r="H17" s="100">
        <f>Tabla1425[[#This Row],[EFECTIVO]]+Tabla1425[[#This Row],[TRANSFERENCIA]]</f>
        <v>50</v>
      </c>
      <c r="I17" s="98" t="str">
        <f t="shared" si="0"/>
        <v>CANCELADO</v>
      </c>
      <c r="J17" s="98">
        <f>Tabla1425[[#This Row],[VALOR A PAGAR]]-Tabla1425[[#This Row],[VALOR CANCELADO]]</f>
        <v>0</v>
      </c>
      <c r="K17" s="210" t="s">
        <v>697</v>
      </c>
    </row>
    <row r="18" spans="1:12" s="7" customFormat="1" ht="27.75" customHeight="1">
      <c r="A18" s="207">
        <v>45751</v>
      </c>
      <c r="B18" s="204" t="s">
        <v>562</v>
      </c>
      <c r="C18" s="188">
        <v>2</v>
      </c>
      <c r="D18" s="98">
        <v>2.5</v>
      </c>
      <c r="E18" s="214">
        <f>Tabla1425[[#This Row],[CANT.]]*Tabla1425[[#This Row],[PRECIO UNITARIO]]</f>
        <v>5</v>
      </c>
      <c r="F18" s="98">
        <v>0</v>
      </c>
      <c r="G18" s="98">
        <v>5</v>
      </c>
      <c r="H18" s="100">
        <f>Tabla1425[[#This Row],[EFECTIVO]]+Tabla1425[[#This Row],[TRANSFERENCIA]]</f>
        <v>5</v>
      </c>
      <c r="I18" s="98" t="str">
        <f t="shared" si="0"/>
        <v>CANCELADO</v>
      </c>
      <c r="J18" s="98">
        <f>Tabla1425[[#This Row],[VALOR A PAGAR]]-Tabla1425[[#This Row],[VALOR CANCELADO]]</f>
        <v>0</v>
      </c>
      <c r="K18" s="210"/>
    </row>
    <row r="19" spans="1:12" s="7" customFormat="1" ht="27.75" customHeight="1">
      <c r="A19" s="207">
        <v>45751</v>
      </c>
      <c r="B19" s="204" t="s">
        <v>310</v>
      </c>
      <c r="C19" s="188">
        <v>25</v>
      </c>
      <c r="D19" s="98">
        <v>2.5</v>
      </c>
      <c r="E19" s="214">
        <f>Tabla1425[[#This Row],[CANT.]]*Tabla1425[[#This Row],[PRECIO UNITARIO]]</f>
        <v>62.5</v>
      </c>
      <c r="F19" s="98">
        <v>0</v>
      </c>
      <c r="G19" s="98">
        <v>62.5</v>
      </c>
      <c r="H19" s="100">
        <f>Tabla1425[[#This Row],[EFECTIVO]]+Tabla1425[[#This Row],[TRANSFERENCIA]]</f>
        <v>62.5</v>
      </c>
      <c r="I19" s="98" t="str">
        <f t="shared" si="0"/>
        <v>CANCELADO</v>
      </c>
      <c r="J19" s="98">
        <f>Tabla1425[[#This Row],[VALOR A PAGAR]]-Tabla1425[[#This Row],[VALOR CANCELADO]]</f>
        <v>0</v>
      </c>
      <c r="K19" s="210" t="s">
        <v>736</v>
      </c>
    </row>
    <row r="20" spans="1:12" s="7" customFormat="1" ht="27.75" customHeight="1">
      <c r="A20" s="207">
        <v>45754</v>
      </c>
      <c r="B20" s="204" t="s">
        <v>128</v>
      </c>
      <c r="C20" s="188">
        <v>1</v>
      </c>
      <c r="D20" s="98">
        <v>2.5</v>
      </c>
      <c r="E20" s="214">
        <f>Tabla1425[[#This Row],[CANT.]]*Tabla1425[[#This Row],[PRECIO UNITARIO]]</f>
        <v>2.5</v>
      </c>
      <c r="F20" s="98">
        <v>2.5</v>
      </c>
      <c r="G20" s="98">
        <v>0</v>
      </c>
      <c r="H20" s="100">
        <f>Tabla1425[[#This Row],[EFECTIVO]]+Tabla1425[[#This Row],[TRANSFERENCIA]]</f>
        <v>2.5</v>
      </c>
      <c r="I20" s="98" t="str">
        <f t="shared" si="0"/>
        <v>CANCELADO</v>
      </c>
      <c r="J20" s="98">
        <f>Tabla1425[[#This Row],[VALOR A PAGAR]]-Tabla1425[[#This Row],[VALOR CANCELADO]]</f>
        <v>0</v>
      </c>
      <c r="K20" s="210"/>
    </row>
    <row r="21" spans="1:12" s="7" customFormat="1" ht="27.75" customHeight="1">
      <c r="A21" s="207">
        <v>45754</v>
      </c>
      <c r="B21" s="188" t="s">
        <v>744</v>
      </c>
      <c r="C21" s="188">
        <v>2</v>
      </c>
      <c r="D21" s="98">
        <v>2.5</v>
      </c>
      <c r="E21" s="214">
        <f>Tabla1425[[#This Row],[CANT.]]*Tabla1425[[#This Row],[PRECIO UNITARIO]]</f>
        <v>5</v>
      </c>
      <c r="F21" s="98">
        <v>5</v>
      </c>
      <c r="G21" s="98">
        <v>0</v>
      </c>
      <c r="H21" s="100">
        <f>Tabla1425[[#This Row],[EFECTIVO]]+Tabla1425[[#This Row],[TRANSFERENCIA]]</f>
        <v>5</v>
      </c>
      <c r="I21" s="98" t="str">
        <f t="shared" si="0"/>
        <v>CANCELADO</v>
      </c>
      <c r="J21" s="98">
        <f>Tabla1425[[#This Row],[VALOR A PAGAR]]-Tabla1425[[#This Row],[VALOR CANCELADO]]</f>
        <v>0</v>
      </c>
      <c r="K21" s="210"/>
    </row>
    <row r="22" spans="1:12" s="7" customFormat="1" ht="27.75" customHeight="1">
      <c r="A22" s="207">
        <v>45755</v>
      </c>
      <c r="B22" s="204" t="s">
        <v>288</v>
      </c>
      <c r="C22" s="188">
        <v>2</v>
      </c>
      <c r="D22" s="98">
        <v>2.5</v>
      </c>
      <c r="E22" s="214">
        <f>Tabla1425[[#This Row],[CANT.]]*Tabla1425[[#This Row],[PRECIO UNITARIO]]</f>
        <v>5</v>
      </c>
      <c r="F22" s="98">
        <v>0</v>
      </c>
      <c r="G22" s="98">
        <v>5</v>
      </c>
      <c r="H22" s="100">
        <f>Tabla1425[[#This Row],[EFECTIVO]]+Tabla1425[[#This Row],[TRANSFERENCIA]]</f>
        <v>5</v>
      </c>
      <c r="I22" s="98" t="str">
        <f t="shared" si="0"/>
        <v>CANCELADO</v>
      </c>
      <c r="J22" s="98">
        <f>Tabla1425[[#This Row],[VALOR A PAGAR]]-Tabla1425[[#This Row],[VALOR CANCELADO]]</f>
        <v>0</v>
      </c>
      <c r="K22" s="208" t="s">
        <v>734</v>
      </c>
    </row>
    <row r="23" spans="1:12" s="7" customFormat="1" ht="27.75" customHeight="1">
      <c r="A23" s="202">
        <v>45756</v>
      </c>
      <c r="B23" s="188" t="s">
        <v>325</v>
      </c>
      <c r="C23" s="188">
        <v>20</v>
      </c>
      <c r="D23" s="98">
        <v>2.5</v>
      </c>
      <c r="E23" s="214">
        <f>Tabla1425[[#This Row],[CANT.]]*Tabla1425[[#This Row],[PRECIO UNITARIO]]</f>
        <v>50</v>
      </c>
      <c r="F23" s="98">
        <v>0</v>
      </c>
      <c r="G23" s="98">
        <v>50</v>
      </c>
      <c r="H23" s="100">
        <f>Tabla1425[[#This Row],[EFECTIVO]]+Tabla1425[[#This Row],[TRANSFERENCIA]]</f>
        <v>50</v>
      </c>
      <c r="I23" s="98" t="str">
        <f t="shared" si="0"/>
        <v>CANCELADO</v>
      </c>
      <c r="J23" s="98">
        <f>Tabla1425[[#This Row],[VALOR A PAGAR]]-Tabla1425[[#This Row],[VALOR CANCELADO]]</f>
        <v>0</v>
      </c>
      <c r="K23" s="210" t="s">
        <v>733</v>
      </c>
    </row>
    <row r="24" spans="1:12" s="7" customFormat="1" ht="27.75" customHeight="1">
      <c r="A24" s="202">
        <v>45761</v>
      </c>
      <c r="B24" s="188" t="s">
        <v>321</v>
      </c>
      <c r="C24" s="188">
        <v>8</v>
      </c>
      <c r="D24" s="98">
        <v>2.5</v>
      </c>
      <c r="E24" s="214">
        <f>Tabla1425[[#This Row],[CANT.]]*Tabla1425[[#This Row],[PRECIO UNITARIO]]</f>
        <v>20</v>
      </c>
      <c r="F24" s="98">
        <v>0</v>
      </c>
      <c r="G24" s="98">
        <v>20</v>
      </c>
      <c r="H24" s="100">
        <f>Tabla1425[[#This Row],[EFECTIVO]]+Tabla1425[[#This Row],[TRANSFERENCIA]]</f>
        <v>20</v>
      </c>
      <c r="I24" s="98" t="str">
        <f t="shared" si="0"/>
        <v>CANCELADO</v>
      </c>
      <c r="J24" s="98">
        <f>Tabla1425[[#This Row],[VALOR A PAGAR]]-Tabla1425[[#This Row],[VALOR CANCELADO]]</f>
        <v>0</v>
      </c>
      <c r="K24" s="109"/>
    </row>
    <row r="25" spans="1:12" s="7" customFormat="1" ht="27.75" customHeight="1">
      <c r="A25" s="189">
        <v>45763</v>
      </c>
      <c r="B25" s="204" t="s">
        <v>402</v>
      </c>
      <c r="C25" s="188">
        <v>2</v>
      </c>
      <c r="D25" s="98">
        <v>2.5</v>
      </c>
      <c r="E25" s="214">
        <f>Tabla1425[[#This Row],[CANT.]]*Tabla1425[[#This Row],[PRECIO UNITARIO]]</f>
        <v>5</v>
      </c>
      <c r="F25" s="98">
        <v>5</v>
      </c>
      <c r="G25" s="98">
        <v>0</v>
      </c>
      <c r="H25" s="100">
        <f>Tabla1425[[#This Row],[EFECTIVO]]+Tabla1425[[#This Row],[TRANSFERENCIA]]</f>
        <v>5</v>
      </c>
      <c r="I25" s="98" t="str">
        <f t="shared" si="0"/>
        <v>CANCELADO</v>
      </c>
      <c r="J25" s="98">
        <f>Tabla1425[[#This Row],[VALOR A PAGAR]]-Tabla1425[[#This Row],[VALOR CANCELADO]]</f>
        <v>0</v>
      </c>
      <c r="K25" s="109"/>
    </row>
    <row r="26" spans="1:12" s="7" customFormat="1" ht="27.75" customHeight="1">
      <c r="A26" s="189">
        <v>45768</v>
      </c>
      <c r="B26" s="188" t="s">
        <v>440</v>
      </c>
      <c r="C26" s="188">
        <v>2</v>
      </c>
      <c r="D26" s="98">
        <v>2.5</v>
      </c>
      <c r="E26" s="214">
        <f>Tabla1425[[#This Row],[CANT.]]*Tabla1425[[#This Row],[PRECIO UNITARIO]]</f>
        <v>5</v>
      </c>
      <c r="F26" s="98">
        <v>0</v>
      </c>
      <c r="G26" s="98">
        <v>5</v>
      </c>
      <c r="H26" s="100">
        <f>Tabla1425[[#This Row],[EFECTIVO]]+Tabla1425[[#This Row],[TRANSFERENCIA]]</f>
        <v>5</v>
      </c>
      <c r="I26" s="98" t="str">
        <f t="shared" si="0"/>
        <v>CANCELADO</v>
      </c>
      <c r="J26" s="98">
        <f>Tabla1425[[#This Row],[VALOR A PAGAR]]-Tabla1425[[#This Row],[VALOR CANCELADO]]</f>
        <v>0</v>
      </c>
      <c r="K26" s="232" t="s">
        <v>761</v>
      </c>
    </row>
    <row r="27" spans="1:12" s="7" customFormat="1" ht="27.75" customHeight="1">
      <c r="A27" s="189">
        <v>45769</v>
      </c>
      <c r="B27" s="188" t="s">
        <v>561</v>
      </c>
      <c r="C27" s="188">
        <v>34</v>
      </c>
      <c r="D27" s="98">
        <v>2.5</v>
      </c>
      <c r="E27" s="214">
        <f>Tabla1425[[#This Row],[CANT.]]*Tabla1425[[#This Row],[PRECIO UNITARIO]]</f>
        <v>85</v>
      </c>
      <c r="F27" s="98">
        <v>0</v>
      </c>
      <c r="G27" s="98">
        <v>85</v>
      </c>
      <c r="H27" s="100">
        <f>Tabla1425[[#This Row],[EFECTIVO]]+Tabla1425[[#This Row],[TRANSFERENCIA]]</f>
        <v>85</v>
      </c>
      <c r="I27" s="98" t="str">
        <f t="shared" si="0"/>
        <v>CANCELADO</v>
      </c>
      <c r="J27" s="98">
        <f>Tabla1425[[#This Row],[VALOR A PAGAR]]-Tabla1425[[#This Row],[VALOR CANCELADO]]</f>
        <v>0</v>
      </c>
      <c r="K27" s="232" t="s">
        <v>762</v>
      </c>
    </row>
    <row r="28" spans="1:12" s="7" customFormat="1" ht="27.75" customHeight="1">
      <c r="A28" s="202">
        <v>45769</v>
      </c>
      <c r="B28" s="204" t="s">
        <v>344</v>
      </c>
      <c r="C28" s="188">
        <v>24</v>
      </c>
      <c r="D28" s="98">
        <v>2.5</v>
      </c>
      <c r="E28" s="214">
        <f>Tabla1425[[#This Row],[CANT.]]*Tabla1425[[#This Row],[PRECIO UNITARIO]]</f>
        <v>60</v>
      </c>
      <c r="F28" s="100">
        <v>60</v>
      </c>
      <c r="G28" s="98">
        <v>0</v>
      </c>
      <c r="H28" s="100">
        <f>Tabla1425[[#This Row],[EFECTIVO]]+Tabla1425[[#This Row],[TRANSFERENCIA]]</f>
        <v>60</v>
      </c>
      <c r="I28" s="98" t="str">
        <f t="shared" si="0"/>
        <v>CANCELADO</v>
      </c>
      <c r="J28" s="98">
        <f>Tabla1425[[#This Row],[VALOR A PAGAR]]-Tabla1425[[#This Row],[VALOR CANCELADO]]</f>
        <v>0</v>
      </c>
      <c r="K28" s="109"/>
    </row>
    <row r="29" spans="1:12" s="7" customFormat="1" ht="27.75" customHeight="1">
      <c r="A29" s="207">
        <v>45769</v>
      </c>
      <c r="B29" s="204" t="s">
        <v>328</v>
      </c>
      <c r="C29" s="188">
        <v>1</v>
      </c>
      <c r="D29" s="98">
        <v>2.5</v>
      </c>
      <c r="E29" s="214">
        <f>Tabla1425[[#This Row],[CANT.]]*Tabla1425[[#This Row],[PRECIO UNITARIO]]</f>
        <v>2.5</v>
      </c>
      <c r="F29" s="100">
        <v>0</v>
      </c>
      <c r="G29" s="98">
        <v>2.5</v>
      </c>
      <c r="H29" s="100">
        <f>Tabla1425[[#This Row],[EFECTIVO]]+Tabla1425[[#This Row],[TRANSFERENCIA]]</f>
        <v>2.5</v>
      </c>
      <c r="I29" s="98" t="str">
        <f t="shared" si="0"/>
        <v>CANCELADO</v>
      </c>
      <c r="J29" s="98">
        <f>Tabla1425[[#This Row],[VALOR A PAGAR]]-Tabla1425[[#This Row],[VALOR CANCELADO]]</f>
        <v>0</v>
      </c>
      <c r="K29" s="232" t="s">
        <v>761</v>
      </c>
    </row>
    <row r="30" spans="1:12" s="7" customFormat="1" ht="27.75" customHeight="1">
      <c r="A30" s="189">
        <v>45771</v>
      </c>
      <c r="B30" s="188" t="s">
        <v>742</v>
      </c>
      <c r="C30" s="188">
        <v>4</v>
      </c>
      <c r="D30" s="98">
        <v>2.5</v>
      </c>
      <c r="E30" s="214">
        <f>Tabla1425[[#This Row],[CANT.]]*Tabla1425[[#This Row],[PRECIO UNITARIO]]</f>
        <v>10</v>
      </c>
      <c r="F30" s="100">
        <v>0</v>
      </c>
      <c r="G30" s="98">
        <v>10</v>
      </c>
      <c r="H30" s="100">
        <f>Tabla1425[[#This Row],[EFECTIVO]]+Tabla1425[[#This Row],[TRANSFERENCIA]]</f>
        <v>10</v>
      </c>
      <c r="I30" s="98" t="str">
        <f t="shared" si="0"/>
        <v>CANCELADO</v>
      </c>
      <c r="J30" s="98">
        <f>Tabla1425[[#This Row],[VALOR A PAGAR]]-Tabla1425[[#This Row],[VALOR CANCELADO]]</f>
        <v>0</v>
      </c>
      <c r="K30" s="109"/>
    </row>
    <row r="31" spans="1:12" s="7" customFormat="1" ht="27.75" customHeight="1">
      <c r="A31" s="233">
        <v>45771</v>
      </c>
      <c r="B31" s="213" t="s">
        <v>318</v>
      </c>
      <c r="C31" s="22">
        <v>10</v>
      </c>
      <c r="D31" s="98">
        <v>2.5</v>
      </c>
      <c r="E31" s="214">
        <f>Tabla1425[[#This Row],[CANT.]]*Tabla1425[[#This Row],[PRECIO UNITARIO]]</f>
        <v>25</v>
      </c>
      <c r="F31" s="100">
        <v>0</v>
      </c>
      <c r="G31" s="98">
        <v>25</v>
      </c>
      <c r="H31" s="100">
        <f>Tabla1425[[#This Row],[EFECTIVO]]+Tabla1425[[#This Row],[TRANSFERENCIA]]</f>
        <v>25</v>
      </c>
      <c r="I31" s="98" t="str">
        <f t="shared" si="0"/>
        <v>CANCELADO</v>
      </c>
      <c r="J31" s="98">
        <f>Tabla1425[[#This Row],[VALOR A PAGAR]]-Tabla1425[[#This Row],[VALOR CANCELADO]]</f>
        <v>0</v>
      </c>
      <c r="K31" s="208" t="s">
        <v>776</v>
      </c>
    </row>
    <row r="32" spans="1:12" s="7" customFormat="1" ht="27.75" customHeight="1">
      <c r="A32" s="202">
        <v>45772</v>
      </c>
      <c r="B32" s="188" t="s">
        <v>299</v>
      </c>
      <c r="C32" s="188">
        <v>41</v>
      </c>
      <c r="D32" s="98">
        <v>2.5</v>
      </c>
      <c r="E32" s="214">
        <f>Tabla1425[[#This Row],[CANT.]]*Tabla1425[[#This Row],[PRECIO UNITARIO]]</f>
        <v>102.5</v>
      </c>
      <c r="F32" s="100">
        <v>0</v>
      </c>
      <c r="G32" s="98">
        <v>102.5</v>
      </c>
      <c r="H32" s="100">
        <f>Tabla1425[[#This Row],[EFECTIVO]]+Tabla1425[[#This Row],[TRANSFERENCIA]]</f>
        <v>102.5</v>
      </c>
      <c r="I32" s="98" t="str">
        <f t="shared" si="0"/>
        <v>CANCELADO</v>
      </c>
      <c r="J32" s="98">
        <f>Tabla1425[[#This Row],[VALOR A PAGAR]]-Tabla1425[[#This Row],[VALOR CANCELADO]]</f>
        <v>0</v>
      </c>
      <c r="K32" s="208" t="s">
        <v>772</v>
      </c>
      <c r="L32" s="237"/>
    </row>
    <row r="33" spans="1:11" s="7" customFormat="1" ht="27.75" customHeight="1">
      <c r="A33" s="207">
        <v>45776</v>
      </c>
      <c r="B33" s="188" t="s">
        <v>324</v>
      </c>
      <c r="C33" s="188">
        <v>1</v>
      </c>
      <c r="D33" s="98">
        <v>2.5</v>
      </c>
      <c r="E33" s="214">
        <f>Tabla1425[[#This Row],[CANT.]]*Tabla1425[[#This Row],[PRECIO UNITARIO]]</f>
        <v>2.5</v>
      </c>
      <c r="F33" s="100">
        <v>0</v>
      </c>
      <c r="G33" s="98">
        <v>2.5</v>
      </c>
      <c r="H33" s="100">
        <f>Tabla1425[[#This Row],[EFECTIVO]]+Tabla1425[[#This Row],[TRANSFERENCIA]]</f>
        <v>2.5</v>
      </c>
      <c r="I33" s="98" t="str">
        <f t="shared" si="0"/>
        <v>CANCELADO</v>
      </c>
      <c r="J33" s="98">
        <f>Tabla1425[[#This Row],[VALOR A PAGAR]]-Tabla1425[[#This Row],[VALOR CANCELADO]]</f>
        <v>0</v>
      </c>
      <c r="K33" s="209" t="s">
        <v>774</v>
      </c>
    </row>
    <row r="34" spans="1:11" s="7" customFormat="1" ht="27.75" customHeight="1">
      <c r="A34" s="202">
        <v>45777</v>
      </c>
      <c r="B34" s="204" t="s">
        <v>17</v>
      </c>
      <c r="C34" s="188">
        <v>7</v>
      </c>
      <c r="D34" s="98">
        <v>2.5</v>
      </c>
      <c r="E34" s="214">
        <f>Tabla1425[[#This Row],[CANT.]]*Tabla1425[[#This Row],[PRECIO UNITARIO]]</f>
        <v>17.5</v>
      </c>
      <c r="F34" s="100">
        <v>0</v>
      </c>
      <c r="G34" s="98">
        <v>17.5</v>
      </c>
      <c r="H34" s="100">
        <f>Tabla1425[[#This Row],[EFECTIVO]]+Tabla1425[[#This Row],[TRANSFERENCIA]]</f>
        <v>17.5</v>
      </c>
      <c r="I34" s="98" t="str">
        <f t="shared" si="0"/>
        <v>CANCELADO</v>
      </c>
      <c r="J34" s="98">
        <f>Tabla1425[[#This Row],[VALOR A PAGAR]]-Tabla1425[[#This Row],[VALOR CANCELADO]]</f>
        <v>0</v>
      </c>
      <c r="K34" s="209" t="s">
        <v>797</v>
      </c>
    </row>
    <row r="35" spans="1:11" s="7" customFormat="1" ht="27.75" customHeight="1">
      <c r="A35" s="207">
        <v>45782</v>
      </c>
      <c r="B35" s="188" t="s">
        <v>851</v>
      </c>
      <c r="C35" s="188">
        <v>13</v>
      </c>
      <c r="D35" s="98">
        <v>2.5</v>
      </c>
      <c r="E35" s="214">
        <f>Tabla1425[[#This Row],[CANT.]]*Tabla1425[[#This Row],[PRECIO UNITARIO]]</f>
        <v>32.5</v>
      </c>
      <c r="F35" s="100">
        <v>0</v>
      </c>
      <c r="G35" s="98">
        <v>32.5</v>
      </c>
      <c r="H35" s="100">
        <f>Tabla1425[[#This Row],[EFECTIVO]]+Tabla1425[[#This Row],[TRANSFERENCIA]]</f>
        <v>32.5</v>
      </c>
      <c r="I35" s="98" t="str">
        <f t="shared" si="0"/>
        <v>CANCELADO</v>
      </c>
      <c r="J35" s="98">
        <f>Tabla1425[[#This Row],[VALOR A PAGAR]]-Tabla1425[[#This Row],[VALOR CANCELADO]]</f>
        <v>0</v>
      </c>
      <c r="K35" s="208" t="s">
        <v>776</v>
      </c>
    </row>
    <row r="36" spans="1:11" s="7" customFormat="1" ht="27.75" customHeight="1">
      <c r="A36" s="202">
        <v>45782</v>
      </c>
      <c r="B36" s="204" t="s">
        <v>309</v>
      </c>
      <c r="C36" s="188">
        <v>21</v>
      </c>
      <c r="D36" s="98">
        <v>2.5</v>
      </c>
      <c r="E36" s="214">
        <f>Tabla1425[[#This Row],[CANT.]]*Tabla1425[[#This Row],[PRECIO UNITARIO]]</f>
        <v>52.5</v>
      </c>
      <c r="F36" s="100">
        <v>0</v>
      </c>
      <c r="G36" s="98">
        <v>52.5</v>
      </c>
      <c r="H36" s="100">
        <f>Tabla1425[[#This Row],[EFECTIVO]]+Tabla1425[[#This Row],[TRANSFERENCIA]]</f>
        <v>52.5</v>
      </c>
      <c r="I36" s="98" t="str">
        <f t="shared" ref="I36:I67" si="1">IF((E36=H36),"CANCELADO","SALDO PENDIENTE")</f>
        <v>CANCELADO</v>
      </c>
      <c r="J36" s="98">
        <f>Tabla1425[[#This Row],[VALOR A PAGAR]]-Tabla1425[[#This Row],[VALOR CANCELADO]]</f>
        <v>0</v>
      </c>
      <c r="K36" s="208" t="s">
        <v>785</v>
      </c>
    </row>
    <row r="37" spans="1:11" s="7" customFormat="1" ht="27.75" customHeight="1">
      <c r="A37" s="207">
        <v>45783</v>
      </c>
      <c r="B37" s="204" t="s">
        <v>300</v>
      </c>
      <c r="C37" s="188">
        <v>19</v>
      </c>
      <c r="D37" s="98">
        <v>2.5</v>
      </c>
      <c r="E37" s="214">
        <f>Tabla1425[[#This Row],[CANT.]]*Tabla1425[[#This Row],[PRECIO UNITARIO]]</f>
        <v>47.5</v>
      </c>
      <c r="F37" s="100">
        <v>0</v>
      </c>
      <c r="G37" s="98">
        <v>47.5</v>
      </c>
      <c r="H37" s="100">
        <f>Tabla1425[[#This Row],[EFECTIVO]]+Tabla1425[[#This Row],[TRANSFERENCIA]]</f>
        <v>47.5</v>
      </c>
      <c r="I37" s="98" t="str">
        <f t="shared" si="1"/>
        <v>CANCELADO</v>
      </c>
      <c r="J37" s="98">
        <f>Tabla1425[[#This Row],[VALOR A PAGAR]]-Tabla1425[[#This Row],[VALOR CANCELADO]]</f>
        <v>0</v>
      </c>
      <c r="K37" s="208" t="s">
        <v>830</v>
      </c>
    </row>
    <row r="38" spans="1:11" s="7" customFormat="1" ht="27.75" customHeight="1">
      <c r="A38" s="207">
        <v>45784</v>
      </c>
      <c r="B38" s="188" t="s">
        <v>307</v>
      </c>
      <c r="C38" s="188">
        <v>29</v>
      </c>
      <c r="D38" s="98">
        <v>2.5</v>
      </c>
      <c r="E38" s="214">
        <f>Tabla1425[[#This Row],[CANT.]]*Tabla1425[[#This Row],[PRECIO UNITARIO]]</f>
        <v>72.5</v>
      </c>
      <c r="F38" s="100">
        <v>0</v>
      </c>
      <c r="G38" s="98">
        <v>72.5</v>
      </c>
      <c r="H38" s="100">
        <f>Tabla1425[[#This Row],[EFECTIVO]]+Tabla1425[[#This Row],[TRANSFERENCIA]]</f>
        <v>72.5</v>
      </c>
      <c r="I38" s="98" t="str">
        <f t="shared" si="1"/>
        <v>CANCELADO</v>
      </c>
      <c r="J38" s="98">
        <f>Tabla1425[[#This Row],[VALOR A PAGAR]]-Tabla1425[[#This Row],[VALOR CANCELADO]]</f>
        <v>0</v>
      </c>
      <c r="K38" s="208" t="s">
        <v>821</v>
      </c>
    </row>
    <row r="39" spans="1:11" s="7" customFormat="1" ht="27.75" customHeight="1">
      <c r="A39" s="207">
        <v>45784</v>
      </c>
      <c r="B39" s="22" t="s">
        <v>319</v>
      </c>
      <c r="C39" s="188">
        <v>24</v>
      </c>
      <c r="D39" s="98">
        <v>2.5</v>
      </c>
      <c r="E39" s="214">
        <f>Tabla1425[[#This Row],[CANT.]]*Tabla1425[[#This Row],[PRECIO UNITARIO]]</f>
        <v>60</v>
      </c>
      <c r="F39" s="100">
        <v>0</v>
      </c>
      <c r="G39" s="98">
        <v>60</v>
      </c>
      <c r="H39" s="100">
        <f>Tabla1425[[#This Row],[EFECTIVO]]+Tabla1425[[#This Row],[TRANSFERENCIA]]</f>
        <v>60</v>
      </c>
      <c r="I39" s="98" t="str">
        <f t="shared" si="1"/>
        <v>CANCELADO</v>
      </c>
      <c r="J39" s="98">
        <f>Tabla1425[[#This Row],[VALOR A PAGAR]]-Tabla1425[[#This Row],[VALOR CANCELADO]]</f>
        <v>0</v>
      </c>
      <c r="K39" s="109"/>
    </row>
    <row r="40" spans="1:11" s="7" customFormat="1" ht="27.75" customHeight="1">
      <c r="A40" s="189">
        <v>45786</v>
      </c>
      <c r="B40" s="188" t="s">
        <v>860</v>
      </c>
      <c r="C40" s="188">
        <v>2</v>
      </c>
      <c r="D40" s="98">
        <v>2.5</v>
      </c>
      <c r="E40" s="214">
        <f>Tabla1425[[#This Row],[CANT.]]*Tabla1425[[#This Row],[PRECIO UNITARIO]]</f>
        <v>5</v>
      </c>
      <c r="F40" s="98">
        <v>0</v>
      </c>
      <c r="G40" s="98">
        <v>5</v>
      </c>
      <c r="H40" s="100">
        <f>Tabla1425[[#This Row],[EFECTIVO]]+Tabla1425[[#This Row],[TRANSFERENCIA]]</f>
        <v>5</v>
      </c>
      <c r="I40" s="98" t="str">
        <f t="shared" si="1"/>
        <v>CANCELADO</v>
      </c>
      <c r="J40" s="98">
        <f>Tabla1425[[#This Row],[VALOR A PAGAR]]-Tabla1425[[#This Row],[VALOR CANCELADO]]</f>
        <v>0</v>
      </c>
      <c r="K40" s="109"/>
    </row>
    <row r="41" spans="1:11" s="7" customFormat="1" ht="27.75" customHeight="1">
      <c r="A41" s="120">
        <v>45789</v>
      </c>
      <c r="B41" s="105" t="s">
        <v>302</v>
      </c>
      <c r="C41" s="105">
        <v>20</v>
      </c>
      <c r="D41" s="98">
        <v>2.5</v>
      </c>
      <c r="E41" s="214">
        <f>Tabla1425[[#This Row],[CANT.]]*Tabla1425[[#This Row],[PRECIO UNITARIO]]</f>
        <v>50</v>
      </c>
      <c r="F41" s="98">
        <v>0</v>
      </c>
      <c r="G41" s="98">
        <v>50</v>
      </c>
      <c r="H41" s="100">
        <f>Tabla1425[[#This Row],[EFECTIVO]]+Tabla1425[[#This Row],[TRANSFERENCIA]]</f>
        <v>50</v>
      </c>
      <c r="I41" s="98" t="str">
        <f t="shared" si="1"/>
        <v>CANCELADO</v>
      </c>
      <c r="J41" s="98">
        <f>Tabla1425[[#This Row],[VALOR A PAGAR]]-Tabla1425[[#This Row],[VALOR CANCELADO]]</f>
        <v>0</v>
      </c>
      <c r="K41" s="210" t="s">
        <v>862</v>
      </c>
    </row>
    <row r="42" spans="1:11" s="7" customFormat="1" ht="27.75" customHeight="1">
      <c r="A42" s="233">
        <v>45789</v>
      </c>
      <c r="B42" s="22" t="s">
        <v>313</v>
      </c>
      <c r="C42" s="22">
        <v>8</v>
      </c>
      <c r="D42" s="98">
        <v>2.5</v>
      </c>
      <c r="E42" s="214">
        <f>Tabla1425[[#This Row],[CANT.]]*Tabla1425[[#This Row],[PRECIO UNITARIO]]</f>
        <v>20</v>
      </c>
      <c r="F42" s="98">
        <v>0</v>
      </c>
      <c r="G42" s="98">
        <v>20</v>
      </c>
      <c r="H42" s="100">
        <f>Tabla1425[[#This Row],[EFECTIVO]]+Tabla1425[[#This Row],[TRANSFERENCIA]]</f>
        <v>20</v>
      </c>
      <c r="I42" s="98" t="str">
        <f t="shared" si="1"/>
        <v>CANCELADO</v>
      </c>
      <c r="J42" s="98">
        <f>Tabla1425[[#This Row],[VALOR A PAGAR]]-Tabla1425[[#This Row],[VALOR CANCELADO]]</f>
        <v>0</v>
      </c>
      <c r="K42" s="238" t="s">
        <v>887</v>
      </c>
    </row>
    <row r="43" spans="1:11" s="7" customFormat="1" ht="27.75" customHeight="1">
      <c r="A43" s="233">
        <v>45792</v>
      </c>
      <c r="B43" s="22" t="s">
        <v>311</v>
      </c>
      <c r="C43" s="22">
        <v>12</v>
      </c>
      <c r="D43" s="98">
        <v>2.5</v>
      </c>
      <c r="E43" s="214">
        <f>Tabla1425[[#This Row],[CANT.]]*Tabla1425[[#This Row],[PRECIO UNITARIO]]</f>
        <v>30</v>
      </c>
      <c r="F43" s="98">
        <v>0</v>
      </c>
      <c r="G43" s="98">
        <v>30</v>
      </c>
      <c r="H43" s="100">
        <f>Tabla1425[[#This Row],[EFECTIVO]]+Tabla1425[[#This Row],[TRANSFERENCIA]]</f>
        <v>30</v>
      </c>
      <c r="I43" s="98" t="str">
        <f t="shared" si="1"/>
        <v>CANCELADO</v>
      </c>
      <c r="J43" s="98">
        <f>Tabla1425[[#This Row],[VALOR A PAGAR]]-Tabla1425[[#This Row],[VALOR CANCELADO]]</f>
        <v>0</v>
      </c>
      <c r="K43" s="238" t="s">
        <v>892</v>
      </c>
    </row>
    <row r="44" spans="1:11" s="7" customFormat="1" ht="27.75" customHeight="1">
      <c r="A44" s="189">
        <v>45804</v>
      </c>
      <c r="B44" s="188" t="s">
        <v>563</v>
      </c>
      <c r="C44" s="188">
        <v>24</v>
      </c>
      <c r="D44" s="98">
        <v>2.5</v>
      </c>
      <c r="E44" s="214">
        <f>Tabla1425[[#This Row],[CANT.]]*Tabla1425[[#This Row],[PRECIO UNITARIO]]</f>
        <v>60</v>
      </c>
      <c r="F44" s="100">
        <v>0</v>
      </c>
      <c r="G44" s="98">
        <v>60</v>
      </c>
      <c r="H44" s="100">
        <f>Tabla1425[[#This Row],[EFECTIVO]]+Tabla1425[[#This Row],[TRANSFERENCIA]]</f>
        <v>60</v>
      </c>
      <c r="I44" s="98" t="str">
        <f t="shared" si="1"/>
        <v>CANCELADO</v>
      </c>
      <c r="J44" s="98">
        <f>Tabla1425[[#This Row],[VALOR A PAGAR]]-Tabla1425[[#This Row],[VALOR CANCELADO]]</f>
        <v>0</v>
      </c>
      <c r="K44" s="208" t="s">
        <v>870</v>
      </c>
    </row>
    <row r="45" spans="1:11" s="7" customFormat="1" ht="27.75" customHeight="1">
      <c r="A45" s="233">
        <v>45804</v>
      </c>
      <c r="B45" s="22" t="s">
        <v>559</v>
      </c>
      <c r="C45" s="22">
        <v>12</v>
      </c>
      <c r="D45" s="98">
        <v>2.5</v>
      </c>
      <c r="E45" s="214">
        <f>Tabla1425[[#This Row],[CANT.]]*Tabla1425[[#This Row],[PRECIO UNITARIO]]</f>
        <v>30</v>
      </c>
      <c r="F45" s="98">
        <v>0</v>
      </c>
      <c r="G45" s="98">
        <v>30</v>
      </c>
      <c r="H45" s="100">
        <f>Tabla1425[[#This Row],[EFECTIVO]]+Tabla1425[[#This Row],[TRANSFERENCIA]]</f>
        <v>30</v>
      </c>
      <c r="I45" s="98" t="str">
        <f t="shared" si="1"/>
        <v>CANCELADO</v>
      </c>
      <c r="J45" s="98">
        <f>Tabla1425[[#This Row],[VALOR A PAGAR]]-Tabla1425[[#This Row],[VALOR CANCELADO]]</f>
        <v>0</v>
      </c>
      <c r="K45" s="210" t="s">
        <v>885</v>
      </c>
    </row>
    <row r="46" spans="1:11" s="7" customFormat="1" ht="27.75" customHeight="1">
      <c r="A46" s="189">
        <v>45804</v>
      </c>
      <c r="B46" s="22" t="s">
        <v>571</v>
      </c>
      <c r="C46" s="22">
        <v>4</v>
      </c>
      <c r="D46" s="98">
        <v>2.5</v>
      </c>
      <c r="E46" s="214">
        <f>Tabla1425[[#This Row],[CANT.]]*Tabla1425[[#This Row],[PRECIO UNITARIO]]</f>
        <v>10</v>
      </c>
      <c r="F46" s="98">
        <v>0</v>
      </c>
      <c r="G46" s="98">
        <v>10</v>
      </c>
      <c r="H46" s="100">
        <f>Tabla1425[[#This Row],[EFECTIVO]]+Tabla1425[[#This Row],[TRANSFERENCIA]]</f>
        <v>10</v>
      </c>
      <c r="I46" s="98" t="str">
        <f t="shared" si="1"/>
        <v>CANCELADO</v>
      </c>
      <c r="J46" s="98">
        <f>Tabla1425[[#This Row],[VALOR A PAGAR]]-Tabla1425[[#This Row],[VALOR CANCELADO]]</f>
        <v>0</v>
      </c>
      <c r="K46" s="210"/>
    </row>
    <row r="47" spans="1:11" s="7" customFormat="1" ht="27.75" customHeight="1">
      <c r="A47" s="207">
        <v>45813</v>
      </c>
      <c r="B47" s="204" t="s">
        <v>334</v>
      </c>
      <c r="C47" s="188">
        <v>64</v>
      </c>
      <c r="D47" s="98">
        <v>2.5</v>
      </c>
      <c r="E47" s="214">
        <f>Tabla1425[[#This Row],[CANT.]]*Tabla1425[[#This Row],[PRECIO UNITARIO]]</f>
        <v>160</v>
      </c>
      <c r="F47" s="100">
        <v>0.5</v>
      </c>
      <c r="G47" s="98">
        <v>159.5</v>
      </c>
      <c r="H47" s="100">
        <f>Tabla1425[[#This Row],[EFECTIVO]]+Tabla1425[[#This Row],[TRANSFERENCIA]]</f>
        <v>160</v>
      </c>
      <c r="I47" s="98" t="str">
        <f t="shared" si="1"/>
        <v>CANCELADO</v>
      </c>
      <c r="J47" s="98">
        <f>Tabla1425[[#This Row],[VALOR A PAGAR]]-Tabla1425[[#This Row],[VALOR CANCELADO]]</f>
        <v>0</v>
      </c>
      <c r="K47" s="208" t="s">
        <v>889</v>
      </c>
    </row>
    <row r="48" spans="1:11" s="7" customFormat="1" ht="27.75" customHeight="1">
      <c r="A48" s="207">
        <v>45814</v>
      </c>
      <c r="B48" s="204" t="s">
        <v>742</v>
      </c>
      <c r="C48" s="188">
        <v>3</v>
      </c>
      <c r="D48" s="98">
        <v>2.5</v>
      </c>
      <c r="E48" s="214">
        <f>Tabla1425[[#This Row],[CANT.]]*Tabla1425[[#This Row],[PRECIO UNITARIO]]</f>
        <v>7.5</v>
      </c>
      <c r="F48" s="100">
        <v>0</v>
      </c>
      <c r="G48" s="98">
        <v>7.5</v>
      </c>
      <c r="H48" s="100">
        <f>Tabla1425[[#This Row],[EFECTIVO]]+Tabla1425[[#This Row],[TRANSFERENCIA]]</f>
        <v>7.5</v>
      </c>
      <c r="I48" s="98" t="str">
        <f t="shared" si="1"/>
        <v>CANCELADO</v>
      </c>
      <c r="J48" s="98">
        <f>Tabla1425[[#This Row],[VALOR A PAGAR]]-Tabla1425[[#This Row],[VALOR CANCELADO]]</f>
        <v>0</v>
      </c>
      <c r="K48" s="208"/>
    </row>
    <row r="49" spans="1:11" s="7" customFormat="1" ht="27.75" customHeight="1">
      <c r="A49" s="207">
        <v>45817</v>
      </c>
      <c r="B49" s="204" t="s">
        <v>325</v>
      </c>
      <c r="C49" s="188">
        <v>12</v>
      </c>
      <c r="D49" s="98">
        <v>2.5</v>
      </c>
      <c r="E49" s="214">
        <f>Tabla1425[[#This Row],[CANT.]]*Tabla1425[[#This Row],[PRECIO UNITARIO]]</f>
        <v>30</v>
      </c>
      <c r="F49" s="100">
        <v>0</v>
      </c>
      <c r="G49" s="98">
        <v>30</v>
      </c>
      <c r="H49" s="100">
        <f>Tabla1425[[#This Row],[EFECTIVO]]+Tabla1425[[#This Row],[TRANSFERENCIA]]</f>
        <v>30</v>
      </c>
      <c r="I49" s="98" t="str">
        <f t="shared" si="1"/>
        <v>CANCELADO</v>
      </c>
      <c r="J49" s="98">
        <f>Tabla1425[[#This Row],[VALOR A PAGAR]]-Tabla1425[[#This Row],[VALOR CANCELADO]]</f>
        <v>0</v>
      </c>
      <c r="K49" s="208" t="s">
        <v>891</v>
      </c>
    </row>
    <row r="50" spans="1:11" s="7" customFormat="1" ht="27.75" customHeight="1">
      <c r="A50" s="207">
        <v>45817</v>
      </c>
      <c r="B50" s="204" t="s">
        <v>301</v>
      </c>
      <c r="C50" s="188">
        <v>12</v>
      </c>
      <c r="D50" s="98">
        <v>2.5</v>
      </c>
      <c r="E50" s="214">
        <f>Tabla1425[[#This Row],[CANT.]]*Tabla1425[[#This Row],[PRECIO UNITARIO]]</f>
        <v>30</v>
      </c>
      <c r="F50" s="100">
        <v>0</v>
      </c>
      <c r="G50" s="98">
        <v>30</v>
      </c>
      <c r="H50" s="100">
        <f>Tabla1425[[#This Row],[EFECTIVO]]+Tabla1425[[#This Row],[TRANSFERENCIA]]</f>
        <v>30</v>
      </c>
      <c r="I50" s="98" t="str">
        <f t="shared" si="1"/>
        <v>CANCELADO</v>
      </c>
      <c r="J50" s="98">
        <f>Tabla1425[[#This Row],[VALOR A PAGAR]]-Tabla1425[[#This Row],[VALOR CANCELADO]]</f>
        <v>0</v>
      </c>
      <c r="K50" s="208"/>
    </row>
    <row r="51" spans="1:11" s="7" customFormat="1" ht="27.75" customHeight="1">
      <c r="A51" s="207">
        <v>45819</v>
      </c>
      <c r="B51" s="204" t="s">
        <v>341</v>
      </c>
      <c r="C51" s="188">
        <v>8</v>
      </c>
      <c r="D51" s="98">
        <v>2.5</v>
      </c>
      <c r="E51" s="214">
        <f>Tabla1425[[#This Row],[CANT.]]*Tabla1425[[#This Row],[PRECIO UNITARIO]]</f>
        <v>20</v>
      </c>
      <c r="F51" s="100">
        <v>0</v>
      </c>
      <c r="G51" s="98">
        <v>20</v>
      </c>
      <c r="H51" s="100">
        <f>Tabla1425[[#This Row],[EFECTIVO]]+Tabla1425[[#This Row],[TRANSFERENCIA]]</f>
        <v>20</v>
      </c>
      <c r="I51" s="98" t="str">
        <f t="shared" si="1"/>
        <v>CANCELADO</v>
      </c>
      <c r="J51" s="98">
        <f>Tabla1425[[#This Row],[VALOR A PAGAR]]-Tabla1425[[#This Row],[VALOR CANCELADO]]</f>
        <v>0</v>
      </c>
      <c r="K51" s="208" t="s">
        <v>873</v>
      </c>
    </row>
    <row r="52" spans="1:11" s="7" customFormat="1" ht="27.75" customHeight="1">
      <c r="A52" s="207">
        <v>45820</v>
      </c>
      <c r="B52" s="204" t="s">
        <v>898</v>
      </c>
      <c r="C52" s="188">
        <v>13</v>
      </c>
      <c r="D52" s="98">
        <v>2.5</v>
      </c>
      <c r="E52" s="214">
        <f>Tabla1425[[#This Row],[CANT.]]*Tabla1425[[#This Row],[PRECIO UNITARIO]]</f>
        <v>32.5</v>
      </c>
      <c r="F52" s="100">
        <v>0</v>
      </c>
      <c r="G52" s="98">
        <v>32.5</v>
      </c>
      <c r="H52" s="100">
        <f>Tabla1425[[#This Row],[EFECTIVO]]+Tabla1425[[#This Row],[TRANSFERENCIA]]</f>
        <v>32.5</v>
      </c>
      <c r="I52" s="98" t="str">
        <f t="shared" si="1"/>
        <v>CANCELADO</v>
      </c>
      <c r="J52" s="98">
        <f>Tabla1425[[#This Row],[VALOR A PAGAR]]-Tabla1425[[#This Row],[VALOR CANCELADO]]</f>
        <v>0</v>
      </c>
      <c r="K52" s="208"/>
    </row>
    <row r="53" spans="1:11" s="7" customFormat="1" ht="27.75" customHeight="1">
      <c r="A53" s="189">
        <v>45824</v>
      </c>
      <c r="B53" s="188" t="s">
        <v>326</v>
      </c>
      <c r="C53" s="188">
        <v>24</v>
      </c>
      <c r="D53" s="98">
        <v>2.5</v>
      </c>
      <c r="E53" s="214">
        <f>Tabla1425[[#This Row],[CANT.]]*Tabla1425[[#This Row],[PRECIO UNITARIO]]</f>
        <v>60</v>
      </c>
      <c r="F53" s="100">
        <v>0</v>
      </c>
      <c r="G53" s="98">
        <v>60</v>
      </c>
      <c r="H53" s="100">
        <f>Tabla1425[[#This Row],[EFECTIVO]]+Tabla1425[[#This Row],[TRANSFERENCIA]]</f>
        <v>60</v>
      </c>
      <c r="I53" s="98" t="str">
        <f t="shared" si="1"/>
        <v>CANCELADO</v>
      </c>
      <c r="J53" s="98">
        <f>Tabla1425[[#This Row],[VALOR A PAGAR]]-Tabla1425[[#This Row],[VALOR CANCELADO]]</f>
        <v>0</v>
      </c>
      <c r="K53" s="208"/>
    </row>
    <row r="54" spans="1:11" s="7" customFormat="1" ht="27.75" customHeight="1">
      <c r="A54" s="207">
        <v>45824</v>
      </c>
      <c r="B54" s="188" t="s">
        <v>570</v>
      </c>
      <c r="C54" s="188">
        <v>30</v>
      </c>
      <c r="D54" s="98">
        <v>2.5</v>
      </c>
      <c r="E54" s="214">
        <f>Tabla1425[[#This Row],[CANT.]]*Tabla1425[[#This Row],[PRECIO UNITARIO]]</f>
        <v>75</v>
      </c>
      <c r="F54" s="100">
        <v>0</v>
      </c>
      <c r="G54" s="98">
        <v>75</v>
      </c>
      <c r="H54" s="100">
        <f>Tabla1425[[#This Row],[EFECTIVO]]+Tabla1425[[#This Row],[TRANSFERENCIA]]</f>
        <v>75</v>
      </c>
      <c r="I54" s="98" t="str">
        <f t="shared" si="1"/>
        <v>CANCELADO</v>
      </c>
      <c r="J54" s="98">
        <f>Tabla1425[[#This Row],[VALOR A PAGAR]]-Tabla1425[[#This Row],[VALOR CANCELADO]]</f>
        <v>0</v>
      </c>
      <c r="K54" s="109"/>
    </row>
    <row r="55" spans="1:11" s="7" customFormat="1" ht="27.75" customHeight="1">
      <c r="A55" s="207">
        <v>45824</v>
      </c>
      <c r="B55" s="188" t="s">
        <v>876</v>
      </c>
      <c r="C55" s="188">
        <v>11</v>
      </c>
      <c r="D55" s="98">
        <v>2.5</v>
      </c>
      <c r="E55" s="214">
        <f>Tabla1425[[#This Row],[CANT.]]*Tabla1425[[#This Row],[PRECIO UNITARIO]]</f>
        <v>27.5</v>
      </c>
      <c r="F55" s="100">
        <v>0</v>
      </c>
      <c r="G55" s="98">
        <v>27.5</v>
      </c>
      <c r="H55" s="100">
        <f>Tabla1425[[#This Row],[EFECTIVO]]+Tabla1425[[#This Row],[TRANSFERENCIA]]</f>
        <v>27.5</v>
      </c>
      <c r="I55" s="98" t="str">
        <f t="shared" si="1"/>
        <v>CANCELADO</v>
      </c>
      <c r="J55" s="98">
        <f>Tabla1425[[#This Row],[VALOR A PAGAR]]-Tabla1425[[#This Row],[VALOR CANCELADO]]</f>
        <v>0</v>
      </c>
      <c r="K55" s="109"/>
    </row>
    <row r="56" spans="1:11" s="7" customFormat="1" ht="27.75" customHeight="1">
      <c r="A56" s="207">
        <v>45827</v>
      </c>
      <c r="B56" s="188" t="s">
        <v>877</v>
      </c>
      <c r="C56" s="188">
        <v>7</v>
      </c>
      <c r="D56" s="98">
        <v>2.5</v>
      </c>
      <c r="E56" s="214">
        <f>Tabla1425[[#This Row],[CANT.]]*Tabla1425[[#This Row],[PRECIO UNITARIO]]</f>
        <v>17.5</v>
      </c>
      <c r="F56" s="100">
        <v>0</v>
      </c>
      <c r="G56" s="98">
        <v>17.5</v>
      </c>
      <c r="H56" s="100">
        <f>Tabla1425[[#This Row],[EFECTIVO]]+Tabla1425[[#This Row],[TRANSFERENCIA]]</f>
        <v>17.5</v>
      </c>
      <c r="I56" s="98" t="str">
        <f t="shared" si="1"/>
        <v>CANCELADO</v>
      </c>
      <c r="J56" s="98">
        <f>Tabla1425[[#This Row],[VALOR A PAGAR]]-Tabla1425[[#This Row],[VALOR CANCELADO]]</f>
        <v>0</v>
      </c>
      <c r="K56" s="109"/>
    </row>
    <row r="57" spans="1:11" s="7" customFormat="1" ht="27.75" customHeight="1">
      <c r="A57" s="207">
        <v>45827</v>
      </c>
      <c r="B57" s="188" t="s">
        <v>880</v>
      </c>
      <c r="C57" s="188">
        <v>20</v>
      </c>
      <c r="D57" s="98">
        <v>2.5</v>
      </c>
      <c r="E57" s="214">
        <f>Tabla1425[[#This Row],[CANT.]]*Tabla1425[[#This Row],[PRECIO UNITARIO]]</f>
        <v>50</v>
      </c>
      <c r="F57" s="98">
        <v>0</v>
      </c>
      <c r="G57" s="98">
        <v>50</v>
      </c>
      <c r="H57" s="100">
        <f>Tabla1425[[#This Row],[EFECTIVO]]+Tabla1425[[#This Row],[TRANSFERENCIA]]</f>
        <v>50</v>
      </c>
      <c r="I57" s="98" t="str">
        <f t="shared" si="1"/>
        <v>CANCELADO</v>
      </c>
      <c r="J57" s="98">
        <f>Tabla1425[[#This Row],[VALOR A PAGAR]]-Tabla1425[[#This Row],[VALOR CANCELADO]]</f>
        <v>0</v>
      </c>
      <c r="K57" s="109"/>
    </row>
    <row r="58" spans="1:11" s="7" customFormat="1" ht="27.75" customHeight="1">
      <c r="A58" s="207">
        <v>45827</v>
      </c>
      <c r="B58" s="188" t="s">
        <v>339</v>
      </c>
      <c r="C58" s="188">
        <v>25</v>
      </c>
      <c r="D58" s="98">
        <v>2.5</v>
      </c>
      <c r="E58" s="214">
        <f>Tabla1425[[#This Row],[CANT.]]*Tabla1425[[#This Row],[PRECIO UNITARIO]]</f>
        <v>62.5</v>
      </c>
      <c r="F58" s="98">
        <v>0</v>
      </c>
      <c r="G58" s="98">
        <v>62.5</v>
      </c>
      <c r="H58" s="100">
        <f>Tabla1425[[#This Row],[EFECTIVO]]+Tabla1425[[#This Row],[TRANSFERENCIA]]</f>
        <v>62.5</v>
      </c>
      <c r="I58" s="98" t="str">
        <f t="shared" si="1"/>
        <v>CANCELADO</v>
      </c>
      <c r="J58" s="98">
        <f>Tabla1425[[#This Row],[VALOR A PAGAR]]-Tabla1425[[#This Row],[VALOR CANCELADO]]</f>
        <v>0</v>
      </c>
      <c r="K58" s="210" t="s">
        <v>862</v>
      </c>
    </row>
    <row r="59" spans="1:11" s="7" customFormat="1" ht="27.75" customHeight="1">
      <c r="A59" s="207">
        <v>45827</v>
      </c>
      <c r="B59" s="188" t="s">
        <v>881</v>
      </c>
      <c r="C59" s="188">
        <v>8</v>
      </c>
      <c r="D59" s="98">
        <v>2.5</v>
      </c>
      <c r="E59" s="214">
        <f>Tabla1425[[#This Row],[CANT.]]*Tabla1425[[#This Row],[PRECIO UNITARIO]]</f>
        <v>20</v>
      </c>
      <c r="F59" s="98">
        <v>0</v>
      </c>
      <c r="G59" s="98">
        <v>20</v>
      </c>
      <c r="H59" s="100">
        <f>Tabla1425[[#This Row],[EFECTIVO]]+Tabla1425[[#This Row],[TRANSFERENCIA]]</f>
        <v>20</v>
      </c>
      <c r="I59" s="98" t="str">
        <f t="shared" si="1"/>
        <v>CANCELADO</v>
      </c>
      <c r="J59" s="98">
        <f>Tabla1425[[#This Row],[VALOR A PAGAR]]-Tabla1425[[#This Row],[VALOR CANCELADO]]</f>
        <v>0</v>
      </c>
      <c r="K59" s="210" t="s">
        <v>909</v>
      </c>
    </row>
    <row r="60" spans="1:11" s="7" customFormat="1" ht="27.75" customHeight="1">
      <c r="A60" s="207">
        <v>45827</v>
      </c>
      <c r="B60" s="188" t="s">
        <v>289</v>
      </c>
      <c r="C60" s="188">
        <v>50</v>
      </c>
      <c r="D60" s="98">
        <v>2.5</v>
      </c>
      <c r="E60" s="214">
        <f>Tabla1425[[#This Row],[CANT.]]*Tabla1425[[#This Row],[PRECIO UNITARIO]]</f>
        <v>125</v>
      </c>
      <c r="F60" s="98">
        <v>0</v>
      </c>
      <c r="G60" s="98">
        <v>125</v>
      </c>
      <c r="H60" s="100">
        <f>Tabla1425[[#This Row],[EFECTIVO]]+Tabla1425[[#This Row],[TRANSFERENCIA]]</f>
        <v>125</v>
      </c>
      <c r="I60" s="98" t="str">
        <f t="shared" si="1"/>
        <v>CANCELADO</v>
      </c>
      <c r="J60" s="98">
        <f>Tabla1425[[#This Row],[VALOR A PAGAR]]-Tabla1425[[#This Row],[VALOR CANCELADO]]</f>
        <v>0</v>
      </c>
      <c r="K60" s="210" t="s">
        <v>873</v>
      </c>
    </row>
    <row r="61" spans="1:11" s="7" customFormat="1" ht="27.75" customHeight="1">
      <c r="A61" s="207">
        <v>45828</v>
      </c>
      <c r="B61" s="188" t="s">
        <v>302</v>
      </c>
      <c r="C61" s="188">
        <v>33</v>
      </c>
      <c r="D61" s="98">
        <v>2.5</v>
      </c>
      <c r="E61" s="214">
        <f>Tabla1425[[#This Row],[CANT.]]*Tabla1425[[#This Row],[PRECIO UNITARIO]]</f>
        <v>82.5</v>
      </c>
      <c r="F61" s="98">
        <v>0</v>
      </c>
      <c r="G61" s="98">
        <v>82.5</v>
      </c>
      <c r="H61" s="100">
        <f>Tabla1425[[#This Row],[EFECTIVO]]+Tabla1425[[#This Row],[TRANSFERENCIA]]</f>
        <v>82.5</v>
      </c>
      <c r="I61" s="98" t="str">
        <f t="shared" si="1"/>
        <v>CANCELADO</v>
      </c>
      <c r="J61" s="98">
        <f>Tabla1425[[#This Row],[VALOR A PAGAR]]-Tabla1425[[#This Row],[VALOR CANCELADO]]</f>
        <v>0</v>
      </c>
      <c r="K61" s="210"/>
    </row>
    <row r="62" spans="1:11" s="7" customFormat="1" ht="27.75" customHeight="1">
      <c r="A62" s="207">
        <v>45831</v>
      </c>
      <c r="B62" s="188" t="s">
        <v>393</v>
      </c>
      <c r="C62" s="188">
        <v>22</v>
      </c>
      <c r="D62" s="98">
        <v>2.5</v>
      </c>
      <c r="E62" s="214">
        <f>Tabla1425[[#This Row],[CANT.]]*Tabla1425[[#This Row],[PRECIO UNITARIO]]</f>
        <v>55</v>
      </c>
      <c r="F62" s="98">
        <v>0</v>
      </c>
      <c r="G62" s="98">
        <v>55</v>
      </c>
      <c r="H62" s="100">
        <f>Tabla1425[[#This Row],[EFECTIVO]]+Tabla1425[[#This Row],[TRANSFERENCIA]]</f>
        <v>55</v>
      </c>
      <c r="I62" s="98" t="str">
        <f t="shared" si="1"/>
        <v>CANCELADO</v>
      </c>
      <c r="J62" s="98">
        <f>Tabla1425[[#This Row],[VALOR A PAGAR]]-Tabla1425[[#This Row],[VALOR CANCELADO]]</f>
        <v>0</v>
      </c>
      <c r="K62" s="210" t="s">
        <v>897</v>
      </c>
    </row>
    <row r="63" spans="1:11" s="7" customFormat="1" ht="27.75" customHeight="1">
      <c r="A63" s="233">
        <v>45832</v>
      </c>
      <c r="B63" s="22" t="s">
        <v>911</v>
      </c>
      <c r="C63" s="22">
        <v>1</v>
      </c>
      <c r="D63" s="98">
        <v>2.5</v>
      </c>
      <c r="E63" s="214">
        <f>Tabla1425[[#This Row],[CANT.]]*Tabla1425[[#This Row],[PRECIO UNITARIO]]</f>
        <v>2.5</v>
      </c>
      <c r="F63" s="98"/>
      <c r="G63" s="98">
        <v>2.5</v>
      </c>
      <c r="H63" s="100">
        <f>Tabla1425[[#This Row],[EFECTIVO]]+Tabla1425[[#This Row],[TRANSFERENCIA]]</f>
        <v>2.5</v>
      </c>
      <c r="I63" s="98" t="str">
        <f t="shared" si="1"/>
        <v>CANCELADO</v>
      </c>
      <c r="J63" s="98">
        <f>Tabla1425[[#This Row],[VALOR A PAGAR]]-Tabla1425[[#This Row],[VALOR CANCELADO]]</f>
        <v>0</v>
      </c>
      <c r="K63" s="238"/>
    </row>
    <row r="64" spans="1:11" s="7" customFormat="1" ht="27.75" customHeight="1">
      <c r="A64" s="233">
        <v>45832</v>
      </c>
      <c r="B64" s="22" t="s">
        <v>403</v>
      </c>
      <c r="C64" s="22">
        <v>27</v>
      </c>
      <c r="D64" s="98">
        <v>2.5</v>
      </c>
      <c r="E64" s="214">
        <f>Tabla1425[[#This Row],[CANT.]]*Tabla1425[[#This Row],[PRECIO UNITARIO]]</f>
        <v>67.5</v>
      </c>
      <c r="F64" s="98"/>
      <c r="G64" s="98">
        <v>67.5</v>
      </c>
      <c r="H64" s="100">
        <f>Tabla1425[[#This Row],[EFECTIVO]]+Tabla1425[[#This Row],[TRANSFERENCIA]]</f>
        <v>67.5</v>
      </c>
      <c r="I64" s="98" t="str">
        <f t="shared" si="1"/>
        <v>CANCELADO</v>
      </c>
      <c r="J64" s="98">
        <f>Tabla1425[[#This Row],[VALOR A PAGAR]]-Tabla1425[[#This Row],[VALOR CANCELADO]]</f>
        <v>0</v>
      </c>
      <c r="K64" s="238"/>
    </row>
    <row r="65" spans="1:13" s="7" customFormat="1" ht="27.75" customHeight="1">
      <c r="A65" s="233">
        <v>45832</v>
      </c>
      <c r="B65" s="22" t="s">
        <v>322</v>
      </c>
      <c r="C65" s="22">
        <v>9</v>
      </c>
      <c r="D65" s="98">
        <v>2.5</v>
      </c>
      <c r="E65" s="214">
        <f>Tabla1425[[#This Row],[CANT.]]*Tabla1425[[#This Row],[PRECIO UNITARIO]]</f>
        <v>22.5</v>
      </c>
      <c r="F65" s="98"/>
      <c r="G65" s="98">
        <v>22.5</v>
      </c>
      <c r="H65" s="100">
        <f>Tabla1425[[#This Row],[EFECTIVO]]+Tabla1425[[#This Row],[TRANSFERENCIA]]</f>
        <v>22.5</v>
      </c>
      <c r="I65" s="98" t="str">
        <f t="shared" si="1"/>
        <v>CANCELADO</v>
      </c>
      <c r="J65" s="98">
        <f>Tabla1425[[#This Row],[VALOR A PAGAR]]-Tabla1425[[#This Row],[VALOR CANCELADO]]</f>
        <v>0</v>
      </c>
      <c r="K65" s="238"/>
    </row>
    <row r="66" spans="1:13" s="7" customFormat="1" ht="27.75" customHeight="1">
      <c r="A66" s="233">
        <v>45833</v>
      </c>
      <c r="B66" s="22" t="s">
        <v>323</v>
      </c>
      <c r="C66" s="22">
        <v>20</v>
      </c>
      <c r="D66" s="98">
        <v>2.5</v>
      </c>
      <c r="E66" s="214">
        <f>Tabla1425[[#This Row],[CANT.]]*Tabla1425[[#This Row],[PRECIO UNITARIO]]</f>
        <v>50</v>
      </c>
      <c r="F66" s="98">
        <v>0</v>
      </c>
      <c r="G66" s="98">
        <v>50</v>
      </c>
      <c r="H66" s="100">
        <f>Tabla1425[[#This Row],[EFECTIVO]]+Tabla1425[[#This Row],[TRANSFERENCIA]]</f>
        <v>50</v>
      </c>
      <c r="I66" s="98" t="str">
        <f t="shared" si="1"/>
        <v>CANCELADO</v>
      </c>
      <c r="J66" s="98">
        <f>Tabla1425[[#This Row],[VALOR A PAGAR]]-Tabla1425[[#This Row],[VALOR CANCELADO]]</f>
        <v>0</v>
      </c>
      <c r="K66" s="238"/>
    </row>
    <row r="67" spans="1:13" s="7" customFormat="1" ht="27.75" customHeight="1">
      <c r="A67" s="207">
        <v>45833</v>
      </c>
      <c r="B67" s="188" t="s">
        <v>306</v>
      </c>
      <c r="C67" s="188">
        <v>33</v>
      </c>
      <c r="D67" s="98">
        <v>2.5</v>
      </c>
      <c r="E67" s="214">
        <f>Tabla1425[[#This Row],[CANT.]]*Tabla1425[[#This Row],[PRECIO UNITARIO]]</f>
        <v>82.5</v>
      </c>
      <c r="F67" s="98">
        <v>0</v>
      </c>
      <c r="G67" s="98">
        <v>82.5</v>
      </c>
      <c r="H67" s="100">
        <f>Tabla1425[[#This Row],[EFECTIVO]]+Tabla1425[[#This Row],[TRANSFERENCIA]]</f>
        <v>82.5</v>
      </c>
      <c r="I67" s="98" t="str">
        <f t="shared" si="1"/>
        <v>CANCELADO</v>
      </c>
      <c r="J67" s="98">
        <f>Tabla1425[[#This Row],[VALOR A PAGAR]]-Tabla1425[[#This Row],[VALOR CANCELADO]]</f>
        <v>0</v>
      </c>
      <c r="K67" s="210"/>
    </row>
    <row r="68" spans="1:13" s="7" customFormat="1" ht="27.75" customHeight="1">
      <c r="A68" s="206">
        <v>45834</v>
      </c>
      <c r="B68" s="188" t="s">
        <v>744</v>
      </c>
      <c r="C68" s="105">
        <v>27</v>
      </c>
      <c r="D68" s="100">
        <v>2.5</v>
      </c>
      <c r="E68" s="214">
        <f>Tabla1425[[#This Row],[CANT.]]*Tabla1425[[#This Row],[PRECIO UNITARIO]]</f>
        <v>67.5</v>
      </c>
      <c r="F68" s="100">
        <v>0</v>
      </c>
      <c r="G68" s="100">
        <v>67.5</v>
      </c>
      <c r="H68" s="100">
        <f>Tabla1425[[#This Row],[EFECTIVO]]+Tabla1425[[#This Row],[TRANSFERENCIA]]</f>
        <v>67.5</v>
      </c>
      <c r="I68" s="98" t="str">
        <f t="shared" ref="I68:I99" si="2">IF((E68=H68),"CANCELADO","SALDO PENDIENTE")</f>
        <v>CANCELADO</v>
      </c>
      <c r="J68" s="100">
        <f>Tabla1425[[#This Row],[VALOR A PAGAR]]-Tabla1425[[#This Row],[VALOR CANCELADO]]</f>
        <v>0</v>
      </c>
      <c r="K68" s="109"/>
    </row>
    <row r="69" spans="1:13" s="7" customFormat="1" ht="27.75" customHeight="1">
      <c r="A69" s="206">
        <v>45834</v>
      </c>
      <c r="B69" s="105" t="s">
        <v>313</v>
      </c>
      <c r="C69" s="105">
        <v>6</v>
      </c>
      <c r="D69" s="100">
        <v>2.5</v>
      </c>
      <c r="E69" s="214">
        <f>Tabla1425[[#This Row],[CANT.]]*Tabla1425[[#This Row],[PRECIO UNITARIO]]</f>
        <v>15</v>
      </c>
      <c r="F69" s="100">
        <v>0</v>
      </c>
      <c r="G69" s="100">
        <v>15</v>
      </c>
      <c r="H69" s="100">
        <f>Tabla1425[[#This Row],[EFECTIVO]]+Tabla1425[[#This Row],[TRANSFERENCIA]]</f>
        <v>15</v>
      </c>
      <c r="I69" s="98" t="str">
        <f t="shared" si="2"/>
        <v>CANCELADO</v>
      </c>
      <c r="J69" s="100">
        <f>Tabla1425[[#This Row],[VALOR A PAGAR]]-Tabla1425[[#This Row],[VALOR CANCELADO]]</f>
        <v>0</v>
      </c>
      <c r="K69" s="210" t="s">
        <v>895</v>
      </c>
    </row>
    <row r="70" spans="1:13" s="7" customFormat="1" ht="27.75" customHeight="1">
      <c r="A70" s="206">
        <v>45834</v>
      </c>
      <c r="B70" s="105" t="s">
        <v>303</v>
      </c>
      <c r="C70" s="105">
        <v>23</v>
      </c>
      <c r="D70" s="100">
        <v>2.5</v>
      </c>
      <c r="E70" s="214">
        <f>Tabla1425[[#This Row],[CANT.]]*Tabla1425[[#This Row],[PRECIO UNITARIO]]</f>
        <v>57.5</v>
      </c>
      <c r="F70" s="100">
        <v>0</v>
      </c>
      <c r="G70" s="100">
        <v>57.5</v>
      </c>
      <c r="H70" s="100">
        <f>Tabla1425[[#This Row],[EFECTIVO]]+Tabla1425[[#This Row],[TRANSFERENCIA]]</f>
        <v>57.5</v>
      </c>
      <c r="I70" s="98" t="str">
        <f t="shared" si="2"/>
        <v>CANCELADO</v>
      </c>
      <c r="J70" s="100">
        <f>Tabla1425[[#This Row],[VALOR A PAGAR]]-Tabla1425[[#This Row],[VALOR CANCELADO]]</f>
        <v>0</v>
      </c>
      <c r="K70" s="210" t="s">
        <v>897</v>
      </c>
    </row>
    <row r="71" spans="1:13" s="7" customFormat="1" ht="27.75" customHeight="1">
      <c r="A71" s="202">
        <v>45835</v>
      </c>
      <c r="B71" s="204" t="s">
        <v>423</v>
      </c>
      <c r="C71" s="188">
        <v>76</v>
      </c>
      <c r="D71" s="98">
        <v>2.5</v>
      </c>
      <c r="E71" s="214">
        <f>Tabla1425[[#This Row],[CANT.]]*Tabla1425[[#This Row],[PRECIO UNITARIO]]</f>
        <v>190</v>
      </c>
      <c r="F71" s="100">
        <v>0</v>
      </c>
      <c r="G71" s="98">
        <v>190</v>
      </c>
      <c r="H71" s="100">
        <f>Tabla1425[[#This Row],[EFECTIVO]]+Tabla1425[[#This Row],[TRANSFERENCIA]]</f>
        <v>190</v>
      </c>
      <c r="I71" s="98" t="str">
        <f t="shared" si="2"/>
        <v>CANCELADO</v>
      </c>
      <c r="J71" s="98">
        <f>Tabla1425[[#This Row],[VALOR A PAGAR]]-Tabla1425[[#This Row],[VALOR CANCELADO]]</f>
        <v>0</v>
      </c>
      <c r="K71" s="210" t="s">
        <v>897</v>
      </c>
    </row>
    <row r="72" spans="1:13" s="7" customFormat="1" ht="27.75" customHeight="1">
      <c r="A72" s="207">
        <v>45835</v>
      </c>
      <c r="B72" s="204" t="s">
        <v>319</v>
      </c>
      <c r="C72" s="188">
        <v>1</v>
      </c>
      <c r="D72" s="98">
        <v>2.5</v>
      </c>
      <c r="E72" s="214">
        <f>Tabla1425[[#This Row],[CANT.]]*Tabla1425[[#This Row],[PRECIO UNITARIO]]</f>
        <v>2.5</v>
      </c>
      <c r="F72" s="100">
        <v>0</v>
      </c>
      <c r="G72" s="98">
        <v>2.5</v>
      </c>
      <c r="H72" s="100">
        <f>Tabla1425[[#This Row],[EFECTIVO]]+Tabla1425[[#This Row],[TRANSFERENCIA]]</f>
        <v>2.5</v>
      </c>
      <c r="I72" s="98" t="str">
        <f t="shared" si="2"/>
        <v>CANCELADO</v>
      </c>
      <c r="J72" s="98">
        <f>Tabla1425[[#This Row],[VALOR A PAGAR]]-Tabla1425[[#This Row],[VALOR CANCELADO]]</f>
        <v>0</v>
      </c>
      <c r="K72" s="208" t="s">
        <v>922</v>
      </c>
    </row>
    <row r="73" spans="1:13" s="7" customFormat="1" ht="27.75" customHeight="1">
      <c r="A73" s="207">
        <v>45839</v>
      </c>
      <c r="B73" s="204" t="s">
        <v>328</v>
      </c>
      <c r="C73" s="188">
        <v>4</v>
      </c>
      <c r="D73" s="98">
        <v>2.5</v>
      </c>
      <c r="E73" s="214">
        <f>Tabla1425[[#This Row],[CANT.]]*Tabla1425[[#This Row],[PRECIO UNITARIO]]</f>
        <v>10</v>
      </c>
      <c r="F73" s="100">
        <v>0</v>
      </c>
      <c r="G73" s="98">
        <v>10</v>
      </c>
      <c r="H73" s="100">
        <f>Tabla1425[[#This Row],[EFECTIVO]]+Tabla1425[[#This Row],[TRANSFERENCIA]]</f>
        <v>10</v>
      </c>
      <c r="I73" s="98" t="str">
        <f t="shared" si="2"/>
        <v>CANCELADO</v>
      </c>
      <c r="J73" s="98">
        <f>Tabla1425[[#This Row],[VALOR A PAGAR]]-Tabla1425[[#This Row],[VALOR CANCELADO]]</f>
        <v>0</v>
      </c>
      <c r="K73" s="210" t="s">
        <v>906</v>
      </c>
      <c r="L73" s="239">
        <v>13.5</v>
      </c>
      <c r="M73" s="7" t="s">
        <v>907</v>
      </c>
    </row>
    <row r="74" spans="1:13" s="7" customFormat="1" ht="27.75" customHeight="1">
      <c r="A74" s="207">
        <v>45840</v>
      </c>
      <c r="B74" s="204" t="s">
        <v>289</v>
      </c>
      <c r="C74" s="188">
        <v>2</v>
      </c>
      <c r="D74" s="98">
        <v>2.5</v>
      </c>
      <c r="E74" s="214">
        <f>Tabla1425[[#This Row],[CANT.]]*Tabla1425[[#This Row],[PRECIO UNITARIO]]</f>
        <v>5</v>
      </c>
      <c r="F74" s="100">
        <v>0</v>
      </c>
      <c r="G74" s="98">
        <v>5</v>
      </c>
      <c r="H74" s="100">
        <f>Tabla1425[[#This Row],[EFECTIVO]]+Tabla1425[[#This Row],[TRANSFERENCIA]]</f>
        <v>5</v>
      </c>
      <c r="I74" s="98" t="str">
        <f t="shared" si="2"/>
        <v>CANCELADO</v>
      </c>
      <c r="J74" s="98">
        <f>Tabla1425[[#This Row],[VALOR A PAGAR]]-Tabla1425[[#This Row],[VALOR CANCELADO]]</f>
        <v>0</v>
      </c>
      <c r="K74" s="210" t="s">
        <v>862</v>
      </c>
      <c r="L74" s="239"/>
    </row>
    <row r="75" spans="1:13" s="7" customFormat="1" ht="27.75" customHeight="1">
      <c r="A75" s="207">
        <v>45840</v>
      </c>
      <c r="B75" s="204" t="s">
        <v>742</v>
      </c>
      <c r="C75" s="188">
        <v>6</v>
      </c>
      <c r="D75" s="98">
        <v>2.5</v>
      </c>
      <c r="E75" s="214">
        <f>Tabla1425[[#This Row],[CANT.]]*Tabla1425[[#This Row],[PRECIO UNITARIO]]</f>
        <v>15</v>
      </c>
      <c r="F75" s="100">
        <v>0</v>
      </c>
      <c r="G75" s="98">
        <v>15</v>
      </c>
      <c r="H75" s="100">
        <f>Tabla1425[[#This Row],[EFECTIVO]]+Tabla1425[[#This Row],[TRANSFERENCIA]]</f>
        <v>15</v>
      </c>
      <c r="I75" s="98" t="str">
        <f t="shared" si="2"/>
        <v>CANCELADO</v>
      </c>
      <c r="J75" s="98">
        <f>Tabla1425[[#This Row],[VALOR A PAGAR]]-Tabla1425[[#This Row],[VALOR CANCELADO]]</f>
        <v>0</v>
      </c>
      <c r="K75" s="210"/>
      <c r="L75" s="239"/>
    </row>
    <row r="76" spans="1:13" s="7" customFormat="1" ht="27.75" customHeight="1">
      <c r="A76" s="233">
        <v>45840</v>
      </c>
      <c r="B76" s="213" t="s">
        <v>128</v>
      </c>
      <c r="C76" s="22">
        <v>71</v>
      </c>
      <c r="D76" s="98">
        <v>2.5</v>
      </c>
      <c r="E76" s="214">
        <f>Tabla1425[[#This Row],[CANT.]]*Tabla1425[[#This Row],[PRECIO UNITARIO]]</f>
        <v>177.5</v>
      </c>
      <c r="F76" s="100">
        <v>0</v>
      </c>
      <c r="G76" s="98">
        <v>177.5</v>
      </c>
      <c r="H76" s="100">
        <f>Tabla1425[[#This Row],[EFECTIVO]]+Tabla1425[[#This Row],[TRANSFERENCIA]]</f>
        <v>177.5</v>
      </c>
      <c r="I76" s="98" t="str">
        <f t="shared" si="2"/>
        <v>CANCELADO</v>
      </c>
      <c r="J76" s="98">
        <f>Tabla1425[[#This Row],[VALOR A PAGAR]]-Tabla1425[[#This Row],[VALOR CANCELADO]]</f>
        <v>0</v>
      </c>
      <c r="K76" s="238"/>
      <c r="L76" s="239"/>
    </row>
    <row r="77" spans="1:13" s="7" customFormat="1" ht="27.75" customHeight="1">
      <c r="A77" s="207">
        <v>45841</v>
      </c>
      <c r="B77" s="204" t="s">
        <v>129</v>
      </c>
      <c r="C77" s="188">
        <v>7</v>
      </c>
      <c r="D77" s="98">
        <v>2.5</v>
      </c>
      <c r="E77" s="214">
        <f>Tabla1425[[#This Row],[CANT.]]*Tabla1425[[#This Row],[PRECIO UNITARIO]]</f>
        <v>17.5</v>
      </c>
      <c r="F77" s="100">
        <v>0</v>
      </c>
      <c r="G77" s="98">
        <v>17.5</v>
      </c>
      <c r="H77" s="100">
        <f>Tabla1425[[#This Row],[EFECTIVO]]+Tabla1425[[#This Row],[TRANSFERENCIA]]</f>
        <v>17.5</v>
      </c>
      <c r="I77" s="98" t="str">
        <f t="shared" si="2"/>
        <v>CANCELADO</v>
      </c>
      <c r="J77" s="98">
        <f>Tabla1425[[#This Row],[VALOR A PAGAR]]-Tabla1425[[#This Row],[VALOR CANCELADO]]</f>
        <v>0</v>
      </c>
      <c r="K77" s="210" t="s">
        <v>897</v>
      </c>
    </row>
    <row r="78" spans="1:13" s="7" customFormat="1" ht="27.75" customHeight="1">
      <c r="A78" s="207">
        <v>45845</v>
      </c>
      <c r="B78" s="204" t="s">
        <v>567</v>
      </c>
      <c r="C78" s="188">
        <v>1</v>
      </c>
      <c r="D78" s="98">
        <v>2.5</v>
      </c>
      <c r="E78" s="214">
        <f>Tabla1425[[#This Row],[CANT.]]*Tabla1425[[#This Row],[PRECIO UNITARIO]]</f>
        <v>2.5</v>
      </c>
      <c r="F78" s="100">
        <v>0</v>
      </c>
      <c r="G78" s="98">
        <v>2.5</v>
      </c>
      <c r="H78" s="100">
        <f>Tabla1425[[#This Row],[EFECTIVO]]+Tabla1425[[#This Row],[TRANSFERENCIA]]</f>
        <v>2.5</v>
      </c>
      <c r="I78" s="98" t="str">
        <f t="shared" si="2"/>
        <v>CANCELADO</v>
      </c>
      <c r="J78" s="98">
        <f>Tabla1425[[#This Row],[VALOR A PAGAR]]-Tabla1425[[#This Row],[VALOR CANCELADO]]</f>
        <v>0</v>
      </c>
      <c r="K78" s="109"/>
    </row>
    <row r="79" spans="1:13" s="7" customFormat="1" ht="27.75" customHeight="1">
      <c r="A79" s="207">
        <v>45845</v>
      </c>
      <c r="B79" s="204" t="s">
        <v>565</v>
      </c>
      <c r="C79" s="188">
        <v>19</v>
      </c>
      <c r="D79" s="98">
        <v>2.5</v>
      </c>
      <c r="E79" s="214">
        <f>Tabla1425[[#This Row],[CANT.]]*Tabla1425[[#This Row],[PRECIO UNITARIO]]</f>
        <v>47.5</v>
      </c>
      <c r="F79" s="100">
        <v>0</v>
      </c>
      <c r="G79" s="98">
        <v>47.5</v>
      </c>
      <c r="H79" s="100">
        <f>Tabla1425[[#This Row],[EFECTIVO]]+Tabla1425[[#This Row],[TRANSFERENCIA]]</f>
        <v>47.5</v>
      </c>
      <c r="I79" s="98" t="str">
        <f t="shared" si="2"/>
        <v>CANCELADO</v>
      </c>
      <c r="J79" s="98">
        <f>Tabla1425[[#This Row],[VALOR A PAGAR]]-Tabla1425[[#This Row],[VALOR CANCELADO]]</f>
        <v>0</v>
      </c>
      <c r="K79" s="210" t="s">
        <v>902</v>
      </c>
    </row>
    <row r="80" spans="1:13" s="7" customFormat="1" ht="27.75" customHeight="1">
      <c r="A80" s="207">
        <v>45845</v>
      </c>
      <c r="B80" s="204" t="s">
        <v>402</v>
      </c>
      <c r="C80" s="188">
        <v>35</v>
      </c>
      <c r="D80" s="98">
        <v>2.5</v>
      </c>
      <c r="E80" s="214">
        <f>Tabla1425[[#This Row],[CANT.]]*Tabla1425[[#This Row],[PRECIO UNITARIO]]</f>
        <v>87.5</v>
      </c>
      <c r="F80" s="100">
        <v>87.5</v>
      </c>
      <c r="G80" s="98">
        <v>0</v>
      </c>
      <c r="H80" s="100">
        <f>Tabla1425[[#This Row],[EFECTIVO]]+Tabla1425[[#This Row],[TRANSFERENCIA]]</f>
        <v>87.5</v>
      </c>
      <c r="I80" s="98" t="str">
        <f t="shared" si="2"/>
        <v>CANCELADO</v>
      </c>
      <c r="J80" s="98">
        <f>Tabla1425[[#This Row],[VALOR A PAGAR]]-Tabla1425[[#This Row],[VALOR CANCELADO]]</f>
        <v>0</v>
      </c>
      <c r="K80" s="210" t="s">
        <v>918</v>
      </c>
    </row>
    <row r="81" spans="1:12" s="7" customFormat="1" ht="27.75" customHeight="1">
      <c r="A81" s="207">
        <v>45845</v>
      </c>
      <c r="B81" s="204" t="s">
        <v>561</v>
      </c>
      <c r="C81" s="188">
        <v>36</v>
      </c>
      <c r="D81" s="98">
        <v>2.5</v>
      </c>
      <c r="E81" s="214">
        <f>Tabla1425[[#This Row],[CANT.]]*Tabla1425[[#This Row],[PRECIO UNITARIO]]</f>
        <v>90</v>
      </c>
      <c r="F81" s="100">
        <v>0</v>
      </c>
      <c r="G81" s="98">
        <v>90</v>
      </c>
      <c r="H81" s="100">
        <f>Tabla1425[[#This Row],[EFECTIVO]]+Tabla1425[[#This Row],[TRANSFERENCIA]]</f>
        <v>90</v>
      </c>
      <c r="I81" s="98" t="str">
        <f t="shared" si="2"/>
        <v>CANCELADO</v>
      </c>
      <c r="J81" s="98">
        <f>Tabla1425[[#This Row],[VALOR A PAGAR]]-Tabla1425[[#This Row],[VALOR CANCELADO]]</f>
        <v>0</v>
      </c>
      <c r="K81" s="210" t="s">
        <v>897</v>
      </c>
    </row>
    <row r="82" spans="1:12" s="7" customFormat="1" ht="27.75" customHeight="1">
      <c r="A82" s="207">
        <v>45845</v>
      </c>
      <c r="B82" s="204" t="s">
        <v>288</v>
      </c>
      <c r="C82" s="188">
        <v>17</v>
      </c>
      <c r="D82" s="98">
        <v>2.5</v>
      </c>
      <c r="E82" s="214">
        <f>Tabla1425[[#This Row],[CANT.]]*Tabla1425[[#This Row],[PRECIO UNITARIO]]</f>
        <v>42.5</v>
      </c>
      <c r="F82" s="100">
        <v>0</v>
      </c>
      <c r="G82" s="98">
        <v>42.5</v>
      </c>
      <c r="H82" s="100">
        <f>Tabla1425[[#This Row],[EFECTIVO]]+Tabla1425[[#This Row],[TRANSFERENCIA]]</f>
        <v>42.5</v>
      </c>
      <c r="I82" s="98" t="str">
        <f t="shared" si="2"/>
        <v>CANCELADO</v>
      </c>
      <c r="J82" s="98">
        <f>Tabla1425[[#This Row],[VALOR A PAGAR]]-Tabla1425[[#This Row],[VALOR CANCELADO]]</f>
        <v>0</v>
      </c>
      <c r="K82" s="210"/>
    </row>
    <row r="83" spans="1:12" s="7" customFormat="1" ht="27.75" customHeight="1">
      <c r="A83" s="207">
        <v>45847</v>
      </c>
      <c r="B83" s="204" t="s">
        <v>881</v>
      </c>
      <c r="C83" s="188">
        <v>1</v>
      </c>
      <c r="D83" s="98">
        <v>2.5</v>
      </c>
      <c r="E83" s="214">
        <f>Tabla1425[[#This Row],[CANT.]]*Tabla1425[[#This Row],[PRECIO UNITARIO]]</f>
        <v>2.5</v>
      </c>
      <c r="F83" s="100">
        <v>0</v>
      </c>
      <c r="G83" s="98">
        <v>2.5</v>
      </c>
      <c r="H83" s="100">
        <f>Tabla1425[[#This Row],[EFECTIVO]]+Tabla1425[[#This Row],[TRANSFERENCIA]]</f>
        <v>2.5</v>
      </c>
      <c r="I83" s="98" t="str">
        <f t="shared" si="2"/>
        <v>CANCELADO</v>
      </c>
      <c r="J83" s="98">
        <f>Tabla1425[[#This Row],[VALOR A PAGAR]]-Tabla1425[[#This Row],[VALOR CANCELADO]]</f>
        <v>0</v>
      </c>
      <c r="K83" s="208" t="s">
        <v>926</v>
      </c>
    </row>
    <row r="84" spans="1:12" s="7" customFormat="1" ht="27.75" customHeight="1">
      <c r="A84" s="233">
        <v>45848</v>
      </c>
      <c r="B84" s="213" t="s">
        <v>336</v>
      </c>
      <c r="C84" s="22">
        <v>1</v>
      </c>
      <c r="D84" s="98">
        <v>2.5</v>
      </c>
      <c r="E84" s="214">
        <f>Tabla1425[[#This Row],[CANT.]]*Tabla1425[[#This Row],[PRECIO UNITARIO]]</f>
        <v>2.5</v>
      </c>
      <c r="F84" s="100">
        <v>2.5</v>
      </c>
      <c r="G84" s="98">
        <v>0</v>
      </c>
      <c r="H84" s="100">
        <f>Tabla1425[[#This Row],[EFECTIVO]]+Tabla1425[[#This Row],[TRANSFERENCIA]]</f>
        <v>2.5</v>
      </c>
      <c r="I84" s="98" t="str">
        <f t="shared" si="2"/>
        <v>CANCELADO</v>
      </c>
      <c r="J84" s="98">
        <f>Tabla1425[[#This Row],[VALOR A PAGAR]]-Tabla1425[[#This Row],[VALOR CANCELADO]]</f>
        <v>0</v>
      </c>
      <c r="K84" s="241" t="s">
        <v>901</v>
      </c>
    </row>
    <row r="85" spans="1:12" s="126" customFormat="1" ht="27.75" customHeight="1">
      <c r="A85" s="233">
        <v>45849</v>
      </c>
      <c r="B85" s="213" t="s">
        <v>310</v>
      </c>
      <c r="C85" s="22">
        <v>21</v>
      </c>
      <c r="D85" s="98">
        <v>2.5</v>
      </c>
      <c r="E85" s="214">
        <f>Tabla1425[[#This Row],[CANT.]]*Tabla1425[[#This Row],[PRECIO UNITARIO]]</f>
        <v>52.5</v>
      </c>
      <c r="F85" s="100">
        <v>0</v>
      </c>
      <c r="G85" s="98">
        <v>52.5</v>
      </c>
      <c r="H85" s="100">
        <f>Tabla1425[[#This Row],[EFECTIVO]]+Tabla1425[[#This Row],[TRANSFERENCIA]]</f>
        <v>52.5</v>
      </c>
      <c r="I85" s="98" t="str">
        <f t="shared" si="2"/>
        <v>CANCELADO</v>
      </c>
      <c r="J85" s="98">
        <f>Tabla1425[[#This Row],[VALOR A PAGAR]]-Tabla1425[[#This Row],[VALOR CANCELADO]]</f>
        <v>0</v>
      </c>
      <c r="K85" s="241" t="s">
        <v>930</v>
      </c>
      <c r="L85" s="242"/>
    </row>
    <row r="86" spans="1:12" s="126" customFormat="1" ht="27.75" customHeight="1">
      <c r="A86" s="233">
        <v>45855</v>
      </c>
      <c r="B86" s="213" t="s">
        <v>308</v>
      </c>
      <c r="C86" s="22">
        <v>8</v>
      </c>
      <c r="D86" s="98">
        <v>2.5</v>
      </c>
      <c r="E86" s="214">
        <f>Tabla1425[[#This Row],[CANT.]]*Tabla1425[[#This Row],[PRECIO UNITARIO]]</f>
        <v>20</v>
      </c>
      <c r="F86" s="100">
        <v>0</v>
      </c>
      <c r="G86" s="98">
        <v>20</v>
      </c>
      <c r="H86" s="100">
        <f>Tabla1425[[#This Row],[EFECTIVO]]+Tabla1425[[#This Row],[TRANSFERENCIA]]</f>
        <v>20</v>
      </c>
      <c r="I86" s="98" t="str">
        <f t="shared" si="2"/>
        <v>CANCELADO</v>
      </c>
      <c r="J86" s="98">
        <f>Tabla1425[[#This Row],[VALOR A PAGAR]]-Tabla1425[[#This Row],[VALOR CANCELADO]]</f>
        <v>0</v>
      </c>
      <c r="K86" s="241" t="s">
        <v>932</v>
      </c>
      <c r="L86" s="242"/>
    </row>
    <row r="87" spans="1:12" s="126" customFormat="1" ht="27.75" customHeight="1">
      <c r="A87" s="233">
        <v>45860</v>
      </c>
      <c r="B87" s="213" t="s">
        <v>317</v>
      </c>
      <c r="C87" s="22">
        <v>51</v>
      </c>
      <c r="D87" s="98">
        <v>2.5</v>
      </c>
      <c r="E87" s="214">
        <f>Tabla1425[[#This Row],[CANT.]]*Tabla1425[[#This Row],[PRECIO UNITARIO]]</f>
        <v>127.5</v>
      </c>
      <c r="F87" s="100">
        <v>0</v>
      </c>
      <c r="G87" s="98">
        <v>127.5</v>
      </c>
      <c r="H87" s="100">
        <f>Tabla1425[[#This Row],[EFECTIVO]]+Tabla1425[[#This Row],[TRANSFERENCIA]]</f>
        <v>127.5</v>
      </c>
      <c r="I87" s="98" t="str">
        <f t="shared" si="2"/>
        <v>CANCELADO</v>
      </c>
      <c r="J87" s="98">
        <f>Tabla1425[[#This Row],[VALOR A PAGAR]]-Tabla1425[[#This Row],[VALOR CANCELADO]]</f>
        <v>0</v>
      </c>
      <c r="K87" s="241" t="s">
        <v>558</v>
      </c>
      <c r="L87" s="242"/>
    </row>
    <row r="88" spans="1:12" s="126" customFormat="1" ht="27.75" customHeight="1">
      <c r="A88" s="233">
        <v>45862</v>
      </c>
      <c r="B88" s="213" t="s">
        <v>320</v>
      </c>
      <c r="C88" s="22">
        <v>5</v>
      </c>
      <c r="D88" s="98">
        <v>2.5</v>
      </c>
      <c r="E88" s="214">
        <f>Tabla1425[[#This Row],[CANT.]]*Tabla1425[[#This Row],[PRECIO UNITARIO]]</f>
        <v>12.5</v>
      </c>
      <c r="F88" s="100">
        <v>0</v>
      </c>
      <c r="G88" s="98">
        <v>12.5</v>
      </c>
      <c r="H88" s="100">
        <f>Tabla1425[[#This Row],[EFECTIVO]]+Tabla1425[[#This Row],[TRANSFERENCIA]]</f>
        <v>12.5</v>
      </c>
      <c r="I88" s="98" t="str">
        <f t="shared" si="2"/>
        <v>CANCELADO</v>
      </c>
      <c r="J88" s="98">
        <f>Tabla1425[[#This Row],[VALOR A PAGAR]]-Tabla1425[[#This Row],[VALOR CANCELADO]]</f>
        <v>0</v>
      </c>
      <c r="K88" s="241"/>
      <c r="L88" s="242"/>
    </row>
    <row r="89" spans="1:12" s="126" customFormat="1" ht="27.75" customHeight="1">
      <c r="A89" s="233">
        <v>45866</v>
      </c>
      <c r="B89" s="213" t="s">
        <v>317</v>
      </c>
      <c r="C89" s="22">
        <v>12</v>
      </c>
      <c r="D89" s="98">
        <v>2.5</v>
      </c>
      <c r="E89" s="214">
        <f>Tabla1425[[#This Row],[CANT.]]*Tabla1425[[#This Row],[PRECIO UNITARIO]]</f>
        <v>30</v>
      </c>
      <c r="F89" s="100">
        <v>0</v>
      </c>
      <c r="G89" s="98">
        <v>30</v>
      </c>
      <c r="H89" s="100">
        <f>Tabla1425[[#This Row],[EFECTIVO]]+Tabla1425[[#This Row],[TRANSFERENCIA]]</f>
        <v>30</v>
      </c>
      <c r="I89" s="98" t="str">
        <f t="shared" si="2"/>
        <v>CANCELADO</v>
      </c>
      <c r="J89" s="98">
        <f>Tabla1425[[#This Row],[VALOR A PAGAR]]-Tabla1425[[#This Row],[VALOR CANCELADO]]</f>
        <v>0</v>
      </c>
      <c r="K89" s="241" t="s">
        <v>558</v>
      </c>
      <c r="L89" s="242"/>
    </row>
    <row r="90" spans="1:12" s="126" customFormat="1" ht="27.75" customHeight="1">
      <c r="A90" s="233">
        <v>45867</v>
      </c>
      <c r="B90" s="213" t="s">
        <v>442</v>
      </c>
      <c r="C90" s="22">
        <v>11</v>
      </c>
      <c r="D90" s="98">
        <v>2.5</v>
      </c>
      <c r="E90" s="214">
        <f>Tabla1425[[#This Row],[CANT.]]*Tabla1425[[#This Row],[PRECIO UNITARIO]]</f>
        <v>27.5</v>
      </c>
      <c r="F90" s="100">
        <v>0</v>
      </c>
      <c r="G90" s="98">
        <v>27.5</v>
      </c>
      <c r="H90" s="100">
        <f>Tabla1425[[#This Row],[EFECTIVO]]+Tabla1425[[#This Row],[TRANSFERENCIA]]</f>
        <v>27.5</v>
      </c>
      <c r="I90" s="98" t="str">
        <f t="shared" si="2"/>
        <v>CANCELADO</v>
      </c>
      <c r="J90" s="98">
        <f>Tabla1425[[#This Row],[VALOR A PAGAR]]-Tabla1425[[#This Row],[VALOR CANCELADO]]</f>
        <v>0</v>
      </c>
      <c r="K90" s="241"/>
      <c r="L90" s="242"/>
    </row>
    <row r="91" spans="1:12" s="7" customFormat="1" ht="27.75" customHeight="1">
      <c r="A91" s="207">
        <v>45868</v>
      </c>
      <c r="B91" s="204" t="s">
        <v>665</v>
      </c>
      <c r="C91" s="188">
        <v>146</v>
      </c>
      <c r="D91" s="98">
        <v>2.5</v>
      </c>
      <c r="E91" s="214">
        <f>Tabla1425[[#This Row],[CANT.]]*Tabla1425[[#This Row],[PRECIO UNITARIO]]</f>
        <v>365</v>
      </c>
      <c r="F91" s="100">
        <v>365</v>
      </c>
      <c r="G91" s="98">
        <v>0</v>
      </c>
      <c r="H91" s="100">
        <f>Tabla1425[[#This Row],[EFECTIVO]]+Tabla1425[[#This Row],[TRANSFERENCIA]]</f>
        <v>365</v>
      </c>
      <c r="I91" s="98" t="str">
        <f t="shared" si="2"/>
        <v>CANCELADO</v>
      </c>
      <c r="J91" s="98">
        <f>Tabla1425[[#This Row],[VALOR A PAGAR]]-Tabla1425[[#This Row],[VALOR CANCELADO]]</f>
        <v>0</v>
      </c>
      <c r="K91" s="109"/>
    </row>
    <row r="92" spans="1:12" s="7" customFormat="1" ht="27.75" customHeight="1">
      <c r="A92" s="207">
        <v>45868</v>
      </c>
      <c r="B92" s="204" t="s">
        <v>321</v>
      </c>
      <c r="C92" s="188">
        <v>9</v>
      </c>
      <c r="D92" s="98">
        <v>2.5</v>
      </c>
      <c r="E92" s="214">
        <f>Tabla1425[[#This Row],[CANT.]]*Tabla1425[[#This Row],[PRECIO UNITARIO]]</f>
        <v>22.5</v>
      </c>
      <c r="F92" s="100">
        <v>0</v>
      </c>
      <c r="G92" s="98">
        <v>22.5</v>
      </c>
      <c r="H92" s="100">
        <f>Tabla1425[[#This Row],[EFECTIVO]]+Tabla1425[[#This Row],[TRANSFERENCIA]]</f>
        <v>22.5</v>
      </c>
      <c r="I92" s="98" t="str">
        <f t="shared" si="2"/>
        <v>CANCELADO</v>
      </c>
      <c r="J92" s="98">
        <f>Tabla1425[[#This Row],[VALOR A PAGAR]]-Tabla1425[[#This Row],[VALOR CANCELADO]]</f>
        <v>0</v>
      </c>
      <c r="K92" s="109" t="s">
        <v>918</v>
      </c>
    </row>
    <row r="93" spans="1:12" s="7" customFormat="1" ht="27.75" customHeight="1">
      <c r="A93" s="207">
        <v>45869</v>
      </c>
      <c r="B93" s="204" t="s">
        <v>307</v>
      </c>
      <c r="C93" s="188">
        <v>22</v>
      </c>
      <c r="D93" s="98">
        <v>2.5</v>
      </c>
      <c r="E93" s="214">
        <f>Tabla1425[[#This Row],[CANT.]]*Tabla1425[[#This Row],[PRECIO UNITARIO]]</f>
        <v>55</v>
      </c>
      <c r="F93" s="100">
        <v>0</v>
      </c>
      <c r="G93" s="98">
        <v>55</v>
      </c>
      <c r="H93" s="100">
        <f>Tabla1425[[#This Row],[EFECTIVO]]+Tabla1425[[#This Row],[TRANSFERENCIA]]</f>
        <v>55</v>
      </c>
      <c r="I93" s="98" t="str">
        <f t="shared" si="2"/>
        <v>CANCELADO</v>
      </c>
      <c r="J93" s="98">
        <f>Tabla1425[[#This Row],[VALOR A PAGAR]]-Tabla1425[[#This Row],[VALOR CANCELADO]]</f>
        <v>0</v>
      </c>
      <c r="K93" s="210" t="s">
        <v>928</v>
      </c>
      <c r="L93" s="242"/>
    </row>
    <row r="94" spans="1:12" s="7" customFormat="1" ht="27.75" customHeight="1">
      <c r="A94" s="207">
        <v>45875</v>
      </c>
      <c r="B94" s="204" t="s">
        <v>442</v>
      </c>
      <c r="C94" s="188">
        <v>1</v>
      </c>
      <c r="D94" s="98">
        <v>2.5</v>
      </c>
      <c r="E94" s="214">
        <f>Tabla1425[[#This Row],[CANT.]]*Tabla1425[[#This Row],[PRECIO UNITARIO]]</f>
        <v>2.5</v>
      </c>
      <c r="F94" s="100">
        <v>0</v>
      </c>
      <c r="G94" s="98">
        <v>2.5</v>
      </c>
      <c r="H94" s="100">
        <f>Tabla1425[[#This Row],[EFECTIVO]]+Tabla1425[[#This Row],[TRANSFERENCIA]]</f>
        <v>2.5</v>
      </c>
      <c r="I94" s="98" t="str">
        <f t="shared" si="2"/>
        <v>CANCELADO</v>
      </c>
      <c r="J94" s="98">
        <f>Tabla1425[[#This Row],[VALOR A PAGAR]]-Tabla1425[[#This Row],[VALOR CANCELADO]]</f>
        <v>0</v>
      </c>
      <c r="K94" s="210"/>
      <c r="L94" s="242"/>
    </row>
    <row r="95" spans="1:12" s="7" customFormat="1" ht="27.75" customHeight="1">
      <c r="A95" s="207">
        <v>45876</v>
      </c>
      <c r="B95" s="204" t="s">
        <v>318</v>
      </c>
      <c r="C95" s="188">
        <v>1</v>
      </c>
      <c r="D95" s="98">
        <v>2.5</v>
      </c>
      <c r="E95" s="214">
        <f>Tabla1425[[#This Row],[CANT.]]*Tabla1425[[#This Row],[PRECIO UNITARIO]]</f>
        <v>2.5</v>
      </c>
      <c r="F95" s="100">
        <v>0.5</v>
      </c>
      <c r="G95" s="98">
        <v>2</v>
      </c>
      <c r="H95" s="100">
        <f>Tabla1425[[#This Row],[EFECTIVO]]+Tabla1425[[#This Row],[TRANSFERENCIA]]</f>
        <v>2.5</v>
      </c>
      <c r="I95" s="98" t="str">
        <f t="shared" si="2"/>
        <v>CANCELADO</v>
      </c>
      <c r="J95" s="98">
        <f>Tabla1425[[#This Row],[VALOR A PAGAR]]-Tabla1425[[#This Row],[VALOR CANCELADO]]</f>
        <v>0</v>
      </c>
      <c r="K95" s="109" t="s">
        <v>918</v>
      </c>
      <c r="L95" s="242"/>
    </row>
    <row r="96" spans="1:12" s="7" customFormat="1" ht="27.75" customHeight="1">
      <c r="A96" s="189">
        <v>45876</v>
      </c>
      <c r="B96" s="188" t="s">
        <v>124</v>
      </c>
      <c r="C96" s="188">
        <v>1</v>
      </c>
      <c r="D96" s="98">
        <v>2.5</v>
      </c>
      <c r="E96" s="214">
        <f>Tabla1425[[#This Row],[CANT.]]*Tabla1425[[#This Row],[PRECIO UNITARIO]]</f>
        <v>2.5</v>
      </c>
      <c r="F96" s="100">
        <v>0</v>
      </c>
      <c r="G96" s="98">
        <v>2.5</v>
      </c>
      <c r="H96" s="100">
        <f>Tabla1425[[#This Row],[EFECTIVO]]+Tabla1425[[#This Row],[TRANSFERENCIA]]</f>
        <v>2.5</v>
      </c>
      <c r="I96" s="98" t="str">
        <f t="shared" si="2"/>
        <v>CANCELADO</v>
      </c>
      <c r="J96" s="98">
        <f>Tabla1425[[#This Row],[VALOR A PAGAR]]-Tabla1425[[#This Row],[VALOR CANCELADO]]</f>
        <v>0</v>
      </c>
      <c r="K96" s="210" t="s">
        <v>933</v>
      </c>
      <c r="L96" s="242"/>
    </row>
    <row r="97" spans="1:14" s="7" customFormat="1" ht="27.75" customHeight="1">
      <c r="A97" s="202">
        <v>45876</v>
      </c>
      <c r="B97" s="204" t="s">
        <v>440</v>
      </c>
      <c r="C97" s="188">
        <v>13</v>
      </c>
      <c r="D97" s="98">
        <v>2.5</v>
      </c>
      <c r="E97" s="214">
        <f>Tabla1425[[#This Row],[CANT.]]*Tabla1425[[#This Row],[PRECIO UNITARIO]]</f>
        <v>32.5</v>
      </c>
      <c r="F97" s="100">
        <v>0</v>
      </c>
      <c r="G97" s="98">
        <v>32.5</v>
      </c>
      <c r="H97" s="100">
        <f>Tabla1425[[#This Row],[EFECTIVO]]+Tabla1425[[#This Row],[TRANSFERENCIA]]</f>
        <v>32.5</v>
      </c>
      <c r="I97" s="98" t="str">
        <f t="shared" si="2"/>
        <v>CANCELADO</v>
      </c>
      <c r="J97" s="98">
        <f>Tabla1425[[#This Row],[VALOR A PAGAR]]-Tabla1425[[#This Row],[VALOR CANCELADO]]</f>
        <v>0</v>
      </c>
      <c r="K97" s="109" t="s">
        <v>558</v>
      </c>
    </row>
    <row r="98" spans="1:14" s="7" customFormat="1" ht="27.75" customHeight="1">
      <c r="A98" s="207">
        <v>45877</v>
      </c>
      <c r="B98" s="204" t="s">
        <v>129</v>
      </c>
      <c r="C98" s="188">
        <v>1</v>
      </c>
      <c r="D98" s="98">
        <v>2.5</v>
      </c>
      <c r="E98" s="214">
        <f>Tabla1425[[#This Row],[CANT.]]*Tabla1425[[#This Row],[PRECIO UNITARIO]]</f>
        <v>2.5</v>
      </c>
      <c r="F98" s="100">
        <v>0</v>
      </c>
      <c r="G98" s="98">
        <v>2.5</v>
      </c>
      <c r="H98" s="100">
        <f>Tabla1425[[#This Row],[EFECTIVO]]+Tabla1425[[#This Row],[TRANSFERENCIA]]</f>
        <v>2.5</v>
      </c>
      <c r="I98" s="98" t="str">
        <f t="shared" si="2"/>
        <v>CANCELADO</v>
      </c>
      <c r="J98" s="98">
        <f>Tabla1425[[#This Row],[VALOR A PAGAR]]-Tabla1425[[#This Row],[VALOR CANCELADO]]</f>
        <v>0</v>
      </c>
      <c r="K98" s="109" t="s">
        <v>918</v>
      </c>
    </row>
    <row r="99" spans="1:14" s="7" customFormat="1" ht="27.75" customHeight="1">
      <c r="A99" s="207">
        <v>45877</v>
      </c>
      <c r="B99" s="188" t="s">
        <v>304</v>
      </c>
      <c r="C99" s="188">
        <v>2</v>
      </c>
      <c r="D99" s="98">
        <v>2.5</v>
      </c>
      <c r="E99" s="214">
        <f>Tabla1425[[#This Row],[CANT.]]*Tabla1425[[#This Row],[PRECIO UNITARIO]]</f>
        <v>5</v>
      </c>
      <c r="F99" s="100">
        <v>0</v>
      </c>
      <c r="G99" s="98">
        <v>5</v>
      </c>
      <c r="H99" s="100">
        <f>Tabla1425[[#This Row],[EFECTIVO]]+Tabla1425[[#This Row],[TRANSFERENCIA]]</f>
        <v>5</v>
      </c>
      <c r="I99" s="98" t="str">
        <f t="shared" si="2"/>
        <v>CANCELADO</v>
      </c>
      <c r="J99" s="98">
        <f>Tabla1425[[#This Row],[VALOR A PAGAR]]-Tabla1425[[#This Row],[VALOR CANCELADO]]</f>
        <v>0</v>
      </c>
      <c r="K99" s="210" t="s">
        <v>862</v>
      </c>
    </row>
    <row r="100" spans="1:14" s="7" customFormat="1" ht="27.75" customHeight="1">
      <c r="A100" s="202">
        <v>45881</v>
      </c>
      <c r="B100" s="204" t="s">
        <v>307</v>
      </c>
      <c r="C100" s="188">
        <v>1</v>
      </c>
      <c r="D100" s="98">
        <v>2.5</v>
      </c>
      <c r="E100" s="214">
        <f>Tabla1425[[#This Row],[CANT.]]*Tabla1425[[#This Row],[PRECIO UNITARIO]]</f>
        <v>2.5</v>
      </c>
      <c r="F100" s="100">
        <v>0</v>
      </c>
      <c r="G100" s="98">
        <v>2.5</v>
      </c>
      <c r="H100" s="100">
        <f>Tabla1425[[#This Row],[EFECTIVO]]+Tabla1425[[#This Row],[TRANSFERENCIA]]</f>
        <v>2.5</v>
      </c>
      <c r="I100" s="98" t="str">
        <f t="shared" ref="I100:I114" si="3">IF((E100=H100),"CANCELADO","SALDO PENDIENTE")</f>
        <v>CANCELADO</v>
      </c>
      <c r="J100" s="98">
        <f>Tabla1425[[#This Row],[VALOR A PAGAR]]-Tabla1425[[#This Row],[VALOR CANCELADO]]</f>
        <v>0</v>
      </c>
      <c r="K100" s="109" t="s">
        <v>297</v>
      </c>
    </row>
    <row r="101" spans="1:14" s="7" customFormat="1" ht="27.75" customHeight="1">
      <c r="A101" s="189">
        <v>45884</v>
      </c>
      <c r="B101" s="188" t="s">
        <v>340</v>
      </c>
      <c r="C101" s="188">
        <v>17</v>
      </c>
      <c r="D101" s="98">
        <v>2.5</v>
      </c>
      <c r="E101" s="214">
        <f>Tabla1425[[#This Row],[CANT.]]*Tabla1425[[#This Row],[PRECIO UNITARIO]]</f>
        <v>42.5</v>
      </c>
      <c r="F101" s="100">
        <v>0</v>
      </c>
      <c r="G101" s="98">
        <v>42.5</v>
      </c>
      <c r="H101" s="100">
        <f>Tabla1425[[#This Row],[EFECTIVO]]+Tabla1425[[#This Row],[TRANSFERENCIA]]</f>
        <v>42.5</v>
      </c>
      <c r="I101" s="98" t="str">
        <f t="shared" si="3"/>
        <v>CANCELADO</v>
      </c>
      <c r="J101" s="98">
        <f>Tabla1425[[#This Row],[VALOR A PAGAR]]-Tabla1425[[#This Row],[VALOR CANCELADO]]</f>
        <v>0</v>
      </c>
      <c r="K101" s="109"/>
    </row>
    <row r="102" spans="1:14" s="7" customFormat="1" ht="27.75" customHeight="1">
      <c r="A102" s="189">
        <v>45885</v>
      </c>
      <c r="B102" s="188" t="s">
        <v>313</v>
      </c>
      <c r="C102" s="188">
        <v>12</v>
      </c>
      <c r="D102" s="98">
        <v>2.5</v>
      </c>
      <c r="E102" s="214">
        <f>Tabla1425[[#This Row],[CANT.]]*Tabla1425[[#This Row],[PRECIO UNITARIO]]</f>
        <v>30</v>
      </c>
      <c r="F102" s="100">
        <v>0</v>
      </c>
      <c r="G102" s="98">
        <v>30</v>
      </c>
      <c r="H102" s="100">
        <f>Tabla1425[[#This Row],[EFECTIVO]]+Tabla1425[[#This Row],[TRANSFERENCIA]]</f>
        <v>30</v>
      </c>
      <c r="I102" s="98" t="str">
        <f t="shared" si="3"/>
        <v>CANCELADO</v>
      </c>
      <c r="J102" s="98">
        <f>Tabla1425[[#This Row],[VALOR A PAGAR]]-Tabla1425[[#This Row],[VALOR CANCELADO]]</f>
        <v>0</v>
      </c>
      <c r="K102" s="109"/>
    </row>
    <row r="103" spans="1:14" s="7" customFormat="1" ht="27.75" customHeight="1">
      <c r="A103" s="189">
        <v>45887</v>
      </c>
      <c r="B103" s="188" t="s">
        <v>941</v>
      </c>
      <c r="C103" s="188">
        <v>16</v>
      </c>
      <c r="D103" s="98">
        <v>2.5</v>
      </c>
      <c r="E103" s="214">
        <f>Tabla1425[[#This Row],[CANT.]]*Tabla1425[[#This Row],[PRECIO UNITARIO]]</f>
        <v>40</v>
      </c>
      <c r="F103" s="100">
        <v>0</v>
      </c>
      <c r="G103" s="98">
        <v>40</v>
      </c>
      <c r="H103" s="100">
        <f>Tabla1425[[#This Row],[EFECTIVO]]+Tabla1425[[#This Row],[TRANSFERENCIA]]</f>
        <v>40</v>
      </c>
      <c r="I103" s="98" t="str">
        <f t="shared" si="3"/>
        <v>CANCELADO</v>
      </c>
      <c r="J103" s="98">
        <f>Tabla1425[[#This Row],[VALOR A PAGAR]]-Tabla1425[[#This Row],[VALOR CANCELADO]]</f>
        <v>0</v>
      </c>
      <c r="K103" s="109"/>
    </row>
    <row r="104" spans="1:14" s="7" customFormat="1" ht="27.75" customHeight="1">
      <c r="A104" s="189">
        <v>45887</v>
      </c>
      <c r="B104" s="188" t="s">
        <v>342</v>
      </c>
      <c r="C104" s="188">
        <v>14</v>
      </c>
      <c r="D104" s="98">
        <v>2.5</v>
      </c>
      <c r="E104" s="214">
        <f>Tabla1425[[#This Row],[CANT.]]*Tabla1425[[#This Row],[PRECIO UNITARIO]]</f>
        <v>35</v>
      </c>
      <c r="F104" s="100">
        <v>0</v>
      </c>
      <c r="G104" s="98">
        <v>35</v>
      </c>
      <c r="H104" s="100">
        <f>Tabla1425[[#This Row],[EFECTIVO]]+Tabla1425[[#This Row],[TRANSFERENCIA]]</f>
        <v>35</v>
      </c>
      <c r="I104" s="98" t="str">
        <f t="shared" si="3"/>
        <v>CANCELADO</v>
      </c>
      <c r="J104" s="98">
        <f>Tabla1425[[#This Row],[VALOR A PAGAR]]-Tabla1425[[#This Row],[VALOR CANCELADO]]</f>
        <v>0</v>
      </c>
      <c r="K104" s="209" t="s">
        <v>943</v>
      </c>
    </row>
    <row r="105" spans="1:14" s="7" customFormat="1" ht="27.75" customHeight="1">
      <c r="A105" s="189">
        <v>45887</v>
      </c>
      <c r="B105" s="188" t="s">
        <v>344</v>
      </c>
      <c r="C105" s="188">
        <v>33</v>
      </c>
      <c r="D105" s="98">
        <v>2.5</v>
      </c>
      <c r="E105" s="214">
        <f>Tabla1425[[#This Row],[CANT.]]*Tabla1425[[#This Row],[PRECIO UNITARIO]]</f>
        <v>82.5</v>
      </c>
      <c r="F105" s="100">
        <v>0</v>
      </c>
      <c r="G105" s="98">
        <v>82.5</v>
      </c>
      <c r="H105" s="100">
        <f>Tabla1425[[#This Row],[EFECTIVO]]+Tabla1425[[#This Row],[TRANSFERENCIA]]</f>
        <v>82.5</v>
      </c>
      <c r="I105" s="98" t="str">
        <f t="shared" si="3"/>
        <v>CANCELADO</v>
      </c>
      <c r="J105" s="98">
        <f>Tabla1425[[#This Row],[VALOR A PAGAR]]-Tabla1425[[#This Row],[VALOR CANCELADO]]</f>
        <v>0</v>
      </c>
      <c r="K105" s="109" t="s">
        <v>573</v>
      </c>
      <c r="L105" s="242"/>
    </row>
    <row r="106" spans="1:14" s="7" customFormat="1" ht="27.75" customHeight="1">
      <c r="A106" s="189">
        <v>45888</v>
      </c>
      <c r="B106" s="188" t="s">
        <v>314</v>
      </c>
      <c r="C106" s="188">
        <v>23</v>
      </c>
      <c r="D106" s="98">
        <v>2.5</v>
      </c>
      <c r="E106" s="214">
        <f>Tabla1425[[#This Row],[CANT.]]*Tabla1425[[#This Row],[PRECIO UNITARIO]]</f>
        <v>57.5</v>
      </c>
      <c r="F106" s="100">
        <v>0</v>
      </c>
      <c r="G106" s="98">
        <v>57.5</v>
      </c>
      <c r="H106" s="100">
        <f>Tabla1425[[#This Row],[EFECTIVO]]+Tabla1425[[#This Row],[TRANSFERENCIA]]</f>
        <v>57.5</v>
      </c>
      <c r="I106" s="98" t="str">
        <f t="shared" si="3"/>
        <v>CANCELADO</v>
      </c>
      <c r="J106" s="98">
        <f>Tabla1425[[#This Row],[VALOR A PAGAR]]-Tabla1425[[#This Row],[VALOR CANCELADO]]</f>
        <v>0</v>
      </c>
      <c r="K106" s="109"/>
    </row>
    <row r="107" spans="1:14" s="7" customFormat="1" ht="27.75" customHeight="1">
      <c r="A107" s="189">
        <v>45890</v>
      </c>
      <c r="B107" s="188" t="s">
        <v>310</v>
      </c>
      <c r="C107" s="188">
        <v>4</v>
      </c>
      <c r="D107" s="98">
        <v>2.5</v>
      </c>
      <c r="E107" s="214">
        <f>Tabla1425[[#This Row],[CANT.]]*Tabla1425[[#This Row],[PRECIO UNITARIO]]</f>
        <v>10</v>
      </c>
      <c r="F107" s="100">
        <v>0</v>
      </c>
      <c r="G107" s="98">
        <v>10</v>
      </c>
      <c r="H107" s="100">
        <f>Tabla1425[[#This Row],[EFECTIVO]]+Tabla1425[[#This Row],[TRANSFERENCIA]]</f>
        <v>10</v>
      </c>
      <c r="I107" s="98" t="str">
        <f t="shared" si="3"/>
        <v>CANCELADO</v>
      </c>
      <c r="J107" s="98">
        <f>Tabla1425[[#This Row],[VALOR A PAGAR]]-Tabla1425[[#This Row],[VALOR CANCELADO]]</f>
        <v>0</v>
      </c>
      <c r="K107" s="208" t="s">
        <v>944</v>
      </c>
    </row>
    <row r="108" spans="1:14" s="7" customFormat="1" ht="27.75" customHeight="1">
      <c r="A108" s="189">
        <v>45891</v>
      </c>
      <c r="B108" s="188" t="s">
        <v>310</v>
      </c>
      <c r="C108" s="188">
        <v>32</v>
      </c>
      <c r="D108" s="98">
        <v>2.5</v>
      </c>
      <c r="E108" s="214">
        <f>Tabla1425[[#This Row],[CANT.]]*Tabla1425[[#This Row],[PRECIO UNITARIO]]</f>
        <v>80</v>
      </c>
      <c r="F108" s="100">
        <v>0</v>
      </c>
      <c r="G108" s="98">
        <v>80</v>
      </c>
      <c r="H108" s="100">
        <f>Tabla1425[[#This Row],[EFECTIVO]]+Tabla1425[[#This Row],[TRANSFERENCIA]]</f>
        <v>80</v>
      </c>
      <c r="I108" s="98" t="str">
        <f t="shared" si="3"/>
        <v>CANCELADO</v>
      </c>
      <c r="J108" s="98">
        <f>Tabla1425[[#This Row],[VALOR A PAGAR]]-Tabla1425[[#This Row],[VALOR CANCELADO]]</f>
        <v>0</v>
      </c>
      <c r="K108" s="109"/>
      <c r="L108" s="242"/>
    </row>
    <row r="109" spans="1:14" s="7" customFormat="1" ht="27.75" customHeight="1">
      <c r="A109" s="189">
        <v>45891</v>
      </c>
      <c r="B109" s="188" t="s">
        <v>315</v>
      </c>
      <c r="C109" s="188">
        <v>2</v>
      </c>
      <c r="D109" s="98">
        <v>2.5</v>
      </c>
      <c r="E109" s="214">
        <f>Tabla1425[[#This Row],[CANT.]]*Tabla1425[[#This Row],[PRECIO UNITARIO]]</f>
        <v>5</v>
      </c>
      <c r="F109" s="100">
        <v>0</v>
      </c>
      <c r="G109" s="98">
        <v>5</v>
      </c>
      <c r="H109" s="100">
        <f>Tabla1425[[#This Row],[EFECTIVO]]+Tabla1425[[#This Row],[TRANSFERENCIA]]</f>
        <v>5</v>
      </c>
      <c r="I109" s="98" t="str">
        <f t="shared" si="3"/>
        <v>CANCELADO</v>
      </c>
      <c r="J109" s="98">
        <f>Tabla1425[[#This Row],[VALOR A PAGAR]]-Tabla1425[[#This Row],[VALOR CANCELADO]]</f>
        <v>0</v>
      </c>
      <c r="K109" s="109"/>
      <c r="L109" s="242"/>
    </row>
    <row r="110" spans="1:14" s="7" customFormat="1" ht="27.75" customHeight="1">
      <c r="A110" s="189">
        <v>45894</v>
      </c>
      <c r="B110" s="188" t="s">
        <v>312</v>
      </c>
      <c r="C110" s="188">
        <v>40</v>
      </c>
      <c r="D110" s="98">
        <v>2.5</v>
      </c>
      <c r="E110" s="214">
        <f>Tabla1425[[#This Row],[CANT.]]*Tabla1425[[#This Row],[PRECIO UNITARIO]]</f>
        <v>100</v>
      </c>
      <c r="F110" s="100">
        <v>0</v>
      </c>
      <c r="G110" s="98">
        <v>100</v>
      </c>
      <c r="H110" s="100">
        <f>Tabla1425[[#This Row],[EFECTIVO]]+Tabla1425[[#This Row],[TRANSFERENCIA]]</f>
        <v>100</v>
      </c>
      <c r="I110" s="98" t="str">
        <f t="shared" si="3"/>
        <v>CANCELADO</v>
      </c>
      <c r="J110" s="98">
        <f>Tabla1425[[#This Row],[VALOR A PAGAR]]-Tabla1425[[#This Row],[VALOR CANCELADO]]</f>
        <v>0</v>
      </c>
      <c r="K110" s="208" t="s">
        <v>930</v>
      </c>
      <c r="L110" s="242"/>
      <c r="M110" s="126"/>
      <c r="N110" s="126"/>
    </row>
    <row r="111" spans="1:14" s="7" customFormat="1" ht="27.75" customHeight="1">
      <c r="A111" s="189">
        <v>45895</v>
      </c>
      <c r="B111" s="188" t="s">
        <v>344</v>
      </c>
      <c r="C111" s="188">
        <v>1</v>
      </c>
      <c r="D111" s="98">
        <v>2.5</v>
      </c>
      <c r="E111" s="214">
        <f>Tabla1425[[#This Row],[CANT.]]*Tabla1425[[#This Row],[PRECIO UNITARIO]]</f>
        <v>2.5</v>
      </c>
      <c r="F111" s="100">
        <v>0</v>
      </c>
      <c r="G111" s="98">
        <v>2.5</v>
      </c>
      <c r="H111" s="100">
        <f>Tabla1425[[#This Row],[EFECTIVO]]+Tabla1425[[#This Row],[TRANSFERENCIA]]</f>
        <v>2.5</v>
      </c>
      <c r="I111" s="98" t="str">
        <f t="shared" si="3"/>
        <v>CANCELADO</v>
      </c>
      <c r="J111" s="98">
        <f>Tabla1425[[#This Row],[VALOR A PAGAR]]-Tabla1425[[#This Row],[VALOR CANCELADO]]</f>
        <v>0</v>
      </c>
      <c r="K111" s="208" t="s">
        <v>946</v>
      </c>
      <c r="L111" s="242"/>
    </row>
    <row r="112" spans="1:14" s="7" customFormat="1" ht="27.75" customHeight="1">
      <c r="A112" s="189">
        <v>45897</v>
      </c>
      <c r="B112" s="188" t="s">
        <v>313</v>
      </c>
      <c r="C112" s="188">
        <v>2</v>
      </c>
      <c r="D112" s="98">
        <v>2.5</v>
      </c>
      <c r="E112" s="214">
        <f>Tabla1425[[#This Row],[CANT.]]*Tabla1425[[#This Row],[PRECIO UNITARIO]]</f>
        <v>5</v>
      </c>
      <c r="F112" s="100">
        <v>0</v>
      </c>
      <c r="G112" s="98">
        <v>5</v>
      </c>
      <c r="H112" s="100">
        <f>Tabla1425[[#This Row],[EFECTIVO]]+Tabla1425[[#This Row],[TRANSFERENCIA]]</f>
        <v>5</v>
      </c>
      <c r="I112" s="98" t="str">
        <f t="shared" si="3"/>
        <v>CANCELADO</v>
      </c>
      <c r="J112" s="98">
        <f>Tabla1425[[#This Row],[VALOR A PAGAR]]-Tabla1425[[#This Row],[VALOR CANCELADO]]</f>
        <v>0</v>
      </c>
      <c r="K112" s="109"/>
    </row>
    <row r="113" spans="1:11" s="7" customFormat="1" ht="27.75" customHeight="1">
      <c r="A113" s="189">
        <v>45901</v>
      </c>
      <c r="B113" s="188" t="s">
        <v>442</v>
      </c>
      <c r="C113" s="188">
        <v>1</v>
      </c>
      <c r="D113" s="98">
        <v>2.5</v>
      </c>
      <c r="E113" s="214">
        <f>Tabla1425[[#This Row],[CANT.]]*Tabla1425[[#This Row],[PRECIO UNITARIO]]</f>
        <v>2.5</v>
      </c>
      <c r="F113" s="100">
        <v>0</v>
      </c>
      <c r="G113" s="98">
        <v>2.5</v>
      </c>
      <c r="H113" s="100">
        <f>Tabla1425[[#This Row],[EFECTIVO]]+Tabla1425[[#This Row],[TRANSFERENCIA]]</f>
        <v>2.5</v>
      </c>
      <c r="I113" s="98" t="str">
        <f t="shared" si="3"/>
        <v>CANCELADO</v>
      </c>
      <c r="J113" s="98">
        <f>Tabla1425[[#This Row],[VALOR A PAGAR]]-Tabla1425[[#This Row],[VALOR CANCELADO]]</f>
        <v>0</v>
      </c>
      <c r="K113" s="109"/>
    </row>
    <row r="114" spans="1:11" s="7" customFormat="1" ht="27.75" customHeight="1">
      <c r="A114" s="189">
        <v>45905</v>
      </c>
      <c r="B114" s="188" t="s">
        <v>319</v>
      </c>
      <c r="C114" s="188">
        <v>15</v>
      </c>
      <c r="D114" s="98">
        <v>2.5</v>
      </c>
      <c r="E114" s="214">
        <f>Tabla1425[[#This Row],[CANT.]]*Tabla1425[[#This Row],[PRECIO UNITARIO]]</f>
        <v>37.5</v>
      </c>
      <c r="F114" s="100">
        <v>0</v>
      </c>
      <c r="G114" s="98">
        <v>37.5</v>
      </c>
      <c r="H114" s="100">
        <f>Tabla1425[[#This Row],[EFECTIVO]]+Tabla1425[[#This Row],[TRANSFERENCIA]]</f>
        <v>37.5</v>
      </c>
      <c r="I114" s="98" t="str">
        <f t="shared" si="3"/>
        <v>CANCELADO</v>
      </c>
      <c r="J114" s="98">
        <f>Tabla1425[[#This Row],[VALOR A PAGAR]]-Tabla1425[[#This Row],[VALOR CANCELADO]]</f>
        <v>0</v>
      </c>
      <c r="K114" s="109"/>
    </row>
    <row r="115" spans="1:11" s="7" customFormat="1" ht="27.75" customHeight="1">
      <c r="A115" s="481" t="s">
        <v>3</v>
      </c>
      <c r="B115" s="481"/>
      <c r="C115" s="219">
        <f>SUM(C4:C114)</f>
        <v>1955</v>
      </c>
      <c r="D115" s="220"/>
      <c r="E115" s="221">
        <f>SUM(Tabla1425[VALOR A PAGAR])</f>
        <v>4887.5</v>
      </c>
      <c r="F115" s="222">
        <f>SUM(F4:F114)</f>
        <v>886</v>
      </c>
      <c r="G115" s="222">
        <f>SUM(G4:G114)</f>
        <v>4001.5</v>
      </c>
      <c r="H115" s="222">
        <f>SUM(H4:H114)</f>
        <v>4887.5</v>
      </c>
      <c r="K115" s="99"/>
    </row>
    <row r="116" spans="1:11" ht="26.25">
      <c r="C116" s="35" t="s">
        <v>333</v>
      </c>
      <c r="E116" s="33" t="s">
        <v>295</v>
      </c>
      <c r="F116" s="33" t="s">
        <v>294</v>
      </c>
      <c r="G116" s="33" t="s">
        <v>293</v>
      </c>
    </row>
    <row r="117" spans="1:11">
      <c r="G117" s="34"/>
    </row>
    <row r="119" spans="1:11" ht="21" customHeight="1">
      <c r="B119" s="41" t="s">
        <v>292</v>
      </c>
      <c r="C119" s="41" t="s">
        <v>290</v>
      </c>
    </row>
    <row r="120" spans="1:11" ht="21" customHeight="1">
      <c r="B120" s="1" t="s">
        <v>1</v>
      </c>
      <c r="C120" s="20">
        <f>F115</f>
        <v>886</v>
      </c>
    </row>
    <row r="121" spans="1:11" ht="21" customHeight="1">
      <c r="B121" s="1" t="s">
        <v>2</v>
      </c>
      <c r="C121" s="20">
        <f>G115</f>
        <v>4001.5</v>
      </c>
      <c r="E121" s="187"/>
    </row>
    <row r="122" spans="1:11" ht="21" customHeight="1">
      <c r="B122" s="41" t="s">
        <v>3</v>
      </c>
      <c r="C122" s="47">
        <f>SUM(C120:C121)</f>
        <v>4887.5</v>
      </c>
    </row>
    <row r="123" spans="1:11" ht="21" customHeight="1">
      <c r="B123" s="191"/>
      <c r="C123" s="31"/>
    </row>
    <row r="124" spans="1:11" ht="21" customHeight="1"/>
    <row r="125" spans="1:11" ht="21" customHeight="1">
      <c r="B125" s="49" t="s">
        <v>13</v>
      </c>
      <c r="C125" s="49" t="s">
        <v>290</v>
      </c>
    </row>
    <row r="126" spans="1:11" ht="21" customHeight="1">
      <c r="B126" s="9" t="s">
        <v>1627</v>
      </c>
      <c r="C126" s="52">
        <v>0</v>
      </c>
      <c r="D126" s="8"/>
    </row>
    <row r="127" spans="1:11" ht="21" customHeight="1">
      <c r="B127" s="49" t="s">
        <v>3</v>
      </c>
      <c r="C127" s="50">
        <f>SUM(C126:C126)</f>
        <v>0</v>
      </c>
    </row>
    <row r="128" spans="1:11" ht="21" customHeight="1"/>
    <row r="129" spans="2:3" ht="21" customHeight="1"/>
    <row r="130" spans="2:3" ht="21" customHeight="1">
      <c r="B130" s="45" t="s">
        <v>291</v>
      </c>
      <c r="C130" s="45" t="s">
        <v>290</v>
      </c>
    </row>
    <row r="131" spans="2:3" ht="21" customHeight="1">
      <c r="B131" s="1" t="str">
        <f>B32</f>
        <v>TAE DO ACADEMY</v>
      </c>
      <c r="C131" s="20">
        <v>2.5</v>
      </c>
    </row>
    <row r="132" spans="2:3" ht="21" customHeight="1">
      <c r="B132" s="1" t="str">
        <f>B73</f>
        <v>DRAGON LEE GYM</v>
      </c>
      <c r="C132" s="20">
        <v>13.5</v>
      </c>
    </row>
    <row r="133" spans="2:3" ht="21" customHeight="1">
      <c r="B133" s="1" t="str">
        <f>B96</f>
        <v>YONG TIGER</v>
      </c>
      <c r="C133" s="20">
        <v>1.5</v>
      </c>
    </row>
    <row r="134" spans="2:3" ht="21" customHeight="1">
      <c r="B134" s="1" t="str">
        <f>B105</f>
        <v>ARES</v>
      </c>
      <c r="C134" s="20">
        <v>14</v>
      </c>
    </row>
    <row r="135" spans="2:3" ht="21" customHeight="1">
      <c r="B135" s="45" t="s">
        <v>3</v>
      </c>
      <c r="C135" s="48">
        <f>SUM(C131:C134)</f>
        <v>31.5</v>
      </c>
    </row>
  </sheetData>
  <mergeCells count="2">
    <mergeCell ref="A115:B115"/>
    <mergeCell ref="A1:K2"/>
  </mergeCells>
  <hyperlinks>
    <hyperlink ref="B121" location="EVENTOS!B15" display="REGRESAR"/>
  </hyperlinks>
  <pageMargins left="0.7" right="0.7" top="0.75" bottom="0.75" header="0.3" footer="0.3"/>
  <pageSetup paperSize="9" scale="58" fitToHeight="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zoomScaleNormal="100" workbookViewId="0">
      <selection activeCell="C87" sqref="C87"/>
    </sheetView>
  </sheetViews>
  <sheetFormatPr baseColWidth="10" defaultRowHeight="15"/>
  <cols>
    <col min="1" max="1" width="4" style="181" bestFit="1" customWidth="1"/>
    <col min="2" max="2" width="36.5703125" style="181" customWidth="1"/>
    <col min="3" max="3" width="16.85546875" style="181" bestFit="1" customWidth="1"/>
    <col min="4" max="4" width="13.85546875" style="181" customWidth="1"/>
    <col min="5" max="5" width="14.7109375" style="181" customWidth="1"/>
    <col min="6" max="7" width="13.5703125" style="181" customWidth="1"/>
    <col min="8" max="8" width="24.7109375" style="181" customWidth="1"/>
    <col min="9" max="16384" width="11.42578125" style="181"/>
  </cols>
  <sheetData>
    <row r="1" spans="1:10">
      <c r="A1" s="486" t="s">
        <v>424</v>
      </c>
      <c r="B1" s="487"/>
      <c r="C1" s="487"/>
      <c r="D1" s="487"/>
      <c r="E1" s="487"/>
      <c r="F1" s="487"/>
      <c r="G1" s="487"/>
      <c r="H1" s="487"/>
    </row>
    <row r="2" spans="1:10">
      <c r="A2" s="486" t="s">
        <v>1575</v>
      </c>
      <c r="B2" s="487"/>
      <c r="C2" s="487"/>
      <c r="D2" s="487"/>
      <c r="E2" s="487"/>
      <c r="F2" s="487"/>
      <c r="G2" s="487"/>
      <c r="H2" s="487"/>
    </row>
    <row r="3" spans="1:10">
      <c r="A3" s="486" t="s">
        <v>1574</v>
      </c>
      <c r="B3" s="487"/>
      <c r="C3" s="487"/>
      <c r="D3" s="487"/>
      <c r="E3" s="487"/>
      <c r="F3" s="487"/>
      <c r="G3" s="487"/>
      <c r="H3" s="487"/>
    </row>
    <row r="4" spans="1:10" ht="18.75">
      <c r="A4" s="488"/>
      <c r="B4" s="488"/>
      <c r="C4" s="488"/>
      <c r="D4" s="488"/>
      <c r="E4" s="488"/>
      <c r="F4" s="488"/>
      <c r="G4" s="488"/>
      <c r="H4" s="488"/>
    </row>
    <row r="5" spans="1:10" ht="15.75">
      <c r="A5" s="315" t="s">
        <v>457</v>
      </c>
      <c r="B5" s="315" t="s">
        <v>46</v>
      </c>
      <c r="C5" s="315" t="s">
        <v>635</v>
      </c>
      <c r="D5" s="315" t="s">
        <v>1367</v>
      </c>
      <c r="E5" s="315" t="s">
        <v>1573</v>
      </c>
      <c r="F5" s="315" t="s">
        <v>1024</v>
      </c>
      <c r="G5" s="315" t="s">
        <v>1023</v>
      </c>
      <c r="H5" s="315" t="s">
        <v>1324</v>
      </c>
      <c r="I5" s="316"/>
    </row>
    <row r="6" spans="1:10">
      <c r="A6" s="317">
        <v>1</v>
      </c>
      <c r="B6" s="318" t="s">
        <v>348</v>
      </c>
      <c r="C6" s="319" t="s">
        <v>634</v>
      </c>
      <c r="D6" s="317">
        <v>13</v>
      </c>
      <c r="E6" s="320">
        <v>0</v>
      </c>
      <c r="F6" s="321">
        <v>208</v>
      </c>
      <c r="G6" s="321">
        <v>0</v>
      </c>
      <c r="H6" s="320" t="s">
        <v>136</v>
      </c>
    </row>
    <row r="7" spans="1:10">
      <c r="A7" s="317">
        <v>2</v>
      </c>
      <c r="B7" s="318" t="s">
        <v>344</v>
      </c>
      <c r="C7" s="319" t="s">
        <v>633</v>
      </c>
      <c r="D7" s="317">
        <v>9</v>
      </c>
      <c r="E7" s="320">
        <v>0</v>
      </c>
      <c r="F7" s="321">
        <v>74</v>
      </c>
      <c r="G7" s="321">
        <v>70</v>
      </c>
      <c r="H7" s="320" t="s">
        <v>136</v>
      </c>
    </row>
    <row r="8" spans="1:10" ht="15.75">
      <c r="A8" s="317">
        <v>3</v>
      </c>
      <c r="B8" s="318" t="s">
        <v>653</v>
      </c>
      <c r="C8" s="319" t="s">
        <v>632</v>
      </c>
      <c r="D8" s="317">
        <v>14</v>
      </c>
      <c r="E8" s="320">
        <v>0</v>
      </c>
      <c r="F8" s="321">
        <v>176</v>
      </c>
      <c r="G8" s="321">
        <v>22</v>
      </c>
      <c r="H8" s="320" t="s">
        <v>136</v>
      </c>
      <c r="I8" s="322"/>
      <c r="J8" s="185"/>
    </row>
    <row r="9" spans="1:10">
      <c r="A9" s="317">
        <v>4</v>
      </c>
      <c r="B9" s="318" t="s">
        <v>422</v>
      </c>
      <c r="C9" s="319" t="s">
        <v>630</v>
      </c>
      <c r="D9" s="317">
        <v>15</v>
      </c>
      <c r="E9" s="320">
        <v>0</v>
      </c>
      <c r="F9" s="321">
        <v>240</v>
      </c>
      <c r="G9" s="321">
        <v>0</v>
      </c>
      <c r="H9" s="320" t="s">
        <v>136</v>
      </c>
    </row>
    <row r="10" spans="1:10">
      <c r="A10" s="317">
        <v>5</v>
      </c>
      <c r="B10" s="318" t="s">
        <v>563</v>
      </c>
      <c r="C10" s="319" t="s">
        <v>630</v>
      </c>
      <c r="D10" s="317">
        <v>15</v>
      </c>
      <c r="E10" s="320">
        <v>0</v>
      </c>
      <c r="F10" s="321">
        <v>0</v>
      </c>
      <c r="G10" s="321">
        <v>240</v>
      </c>
      <c r="H10" s="320" t="s">
        <v>136</v>
      </c>
    </row>
    <row r="11" spans="1:10">
      <c r="A11" s="317">
        <v>6</v>
      </c>
      <c r="B11" s="318" t="s">
        <v>307</v>
      </c>
      <c r="C11" s="319" t="s">
        <v>629</v>
      </c>
      <c r="D11" s="317">
        <v>10</v>
      </c>
      <c r="E11" s="320">
        <v>0</v>
      </c>
      <c r="F11" s="321">
        <v>160</v>
      </c>
      <c r="G11" s="321">
        <v>0</v>
      </c>
      <c r="H11" s="320" t="s">
        <v>136</v>
      </c>
    </row>
    <row r="12" spans="1:10">
      <c r="A12" s="317">
        <v>7</v>
      </c>
      <c r="B12" s="318" t="s">
        <v>338</v>
      </c>
      <c r="C12" s="319" t="s">
        <v>627</v>
      </c>
      <c r="D12" s="317">
        <v>4</v>
      </c>
      <c r="E12" s="320">
        <v>1</v>
      </c>
      <c r="F12" s="321">
        <v>0</v>
      </c>
      <c r="G12" s="321">
        <v>69</v>
      </c>
      <c r="H12" s="320" t="s">
        <v>136</v>
      </c>
    </row>
    <row r="13" spans="1:10">
      <c r="A13" s="317">
        <v>8</v>
      </c>
      <c r="B13" s="318" t="s">
        <v>315</v>
      </c>
      <c r="C13" s="319" t="s">
        <v>625</v>
      </c>
      <c r="D13" s="317">
        <v>2</v>
      </c>
      <c r="E13" s="320">
        <v>2</v>
      </c>
      <c r="F13" s="321">
        <v>5</v>
      </c>
      <c r="G13" s="321">
        <v>32</v>
      </c>
      <c r="H13" s="320" t="s">
        <v>136</v>
      </c>
    </row>
    <row r="14" spans="1:10">
      <c r="A14" s="317">
        <v>9</v>
      </c>
      <c r="B14" s="318" t="s">
        <v>423</v>
      </c>
      <c r="C14" s="319" t="s">
        <v>621</v>
      </c>
      <c r="D14" s="317">
        <v>10</v>
      </c>
      <c r="E14" s="320">
        <v>1</v>
      </c>
      <c r="F14" s="321">
        <v>140</v>
      </c>
      <c r="G14" s="321">
        <v>25</v>
      </c>
      <c r="H14" s="320" t="s">
        <v>136</v>
      </c>
    </row>
    <row r="15" spans="1:10">
      <c r="A15" s="317">
        <v>10</v>
      </c>
      <c r="B15" s="318" t="s">
        <v>314</v>
      </c>
      <c r="C15" s="319" t="s">
        <v>589</v>
      </c>
      <c r="D15" s="317">
        <v>8</v>
      </c>
      <c r="E15" s="320">
        <v>0</v>
      </c>
      <c r="F15" s="321">
        <v>0</v>
      </c>
      <c r="G15" s="321">
        <v>128</v>
      </c>
      <c r="H15" s="320" t="s">
        <v>136</v>
      </c>
    </row>
    <row r="16" spans="1:10">
      <c r="A16" s="317">
        <v>11</v>
      </c>
      <c r="B16" s="318" t="s">
        <v>308</v>
      </c>
      <c r="C16" s="319" t="s">
        <v>580</v>
      </c>
      <c r="D16" s="317">
        <v>1</v>
      </c>
      <c r="E16" s="320">
        <v>0</v>
      </c>
      <c r="F16" s="321">
        <v>0</v>
      </c>
      <c r="G16" s="321">
        <v>16</v>
      </c>
      <c r="H16" s="320" t="s">
        <v>136</v>
      </c>
    </row>
    <row r="17" spans="1:8">
      <c r="A17" s="317">
        <v>12</v>
      </c>
      <c r="B17" s="318" t="s">
        <v>334</v>
      </c>
      <c r="C17" s="319" t="s">
        <v>615</v>
      </c>
      <c r="D17" s="317">
        <v>7</v>
      </c>
      <c r="E17" s="320">
        <v>0</v>
      </c>
      <c r="F17" s="321">
        <v>0</v>
      </c>
      <c r="G17" s="321">
        <v>112</v>
      </c>
      <c r="H17" s="320" t="s">
        <v>136</v>
      </c>
    </row>
    <row r="18" spans="1:8">
      <c r="A18" s="317">
        <v>13</v>
      </c>
      <c r="B18" s="318" t="s">
        <v>306</v>
      </c>
      <c r="C18" s="319" t="s">
        <v>1572</v>
      </c>
      <c r="D18" s="317">
        <v>5</v>
      </c>
      <c r="E18" s="320">
        <v>0</v>
      </c>
      <c r="F18" s="321">
        <v>0</v>
      </c>
      <c r="G18" s="321">
        <v>80</v>
      </c>
      <c r="H18" s="320" t="s">
        <v>136</v>
      </c>
    </row>
    <row r="19" spans="1:8">
      <c r="A19" s="317">
        <v>14</v>
      </c>
      <c r="B19" s="318" t="s">
        <v>128</v>
      </c>
      <c r="C19" s="319" t="s">
        <v>596</v>
      </c>
      <c r="D19" s="317">
        <v>9</v>
      </c>
      <c r="E19" s="320">
        <v>6</v>
      </c>
      <c r="F19" s="321">
        <v>10</v>
      </c>
      <c r="G19" s="321">
        <v>164</v>
      </c>
      <c r="H19" s="320" t="s">
        <v>136</v>
      </c>
    </row>
    <row r="20" spans="1:8">
      <c r="A20" s="317">
        <v>15</v>
      </c>
      <c r="B20" s="318" t="s">
        <v>128</v>
      </c>
      <c r="C20" s="319" t="s">
        <v>1343</v>
      </c>
      <c r="D20" s="317">
        <v>7</v>
      </c>
      <c r="E20" s="320">
        <v>0</v>
      </c>
      <c r="F20" s="321">
        <v>0</v>
      </c>
      <c r="G20" s="321">
        <v>112</v>
      </c>
      <c r="H20" s="320" t="s">
        <v>136</v>
      </c>
    </row>
    <row r="21" spans="1:8">
      <c r="A21" s="317">
        <v>16</v>
      </c>
      <c r="B21" s="318" t="s">
        <v>1571</v>
      </c>
      <c r="C21" s="319" t="s">
        <v>595</v>
      </c>
      <c r="D21" s="317">
        <v>3</v>
      </c>
      <c r="E21" s="320">
        <v>0</v>
      </c>
      <c r="F21" s="321">
        <v>0</v>
      </c>
      <c r="G21" s="321">
        <v>48</v>
      </c>
      <c r="H21" s="320" t="s">
        <v>136</v>
      </c>
    </row>
    <row r="22" spans="1:8">
      <c r="A22" s="317">
        <v>17</v>
      </c>
      <c r="B22" s="318" t="s">
        <v>418</v>
      </c>
      <c r="C22" s="319" t="s">
        <v>594</v>
      </c>
      <c r="D22" s="317">
        <v>12</v>
      </c>
      <c r="E22" s="320">
        <v>0</v>
      </c>
      <c r="F22" s="321">
        <v>192</v>
      </c>
      <c r="G22" s="321">
        <v>0</v>
      </c>
      <c r="H22" s="320" t="s">
        <v>136</v>
      </c>
    </row>
    <row r="23" spans="1:8">
      <c r="A23" s="317">
        <v>18</v>
      </c>
      <c r="B23" s="318" t="s">
        <v>326</v>
      </c>
      <c r="C23" s="319" t="s">
        <v>592</v>
      </c>
      <c r="D23" s="317">
        <v>11</v>
      </c>
      <c r="E23" s="320">
        <v>0</v>
      </c>
      <c r="F23" s="321">
        <v>80</v>
      </c>
      <c r="G23" s="321">
        <v>96</v>
      </c>
      <c r="H23" s="320" t="s">
        <v>136</v>
      </c>
    </row>
    <row r="24" spans="1:8">
      <c r="A24" s="323">
        <v>19</v>
      </c>
      <c r="B24" s="318" t="s">
        <v>310</v>
      </c>
      <c r="C24" s="324" t="s">
        <v>591</v>
      </c>
      <c r="D24" s="317">
        <v>0</v>
      </c>
      <c r="E24" s="320">
        <v>1</v>
      </c>
      <c r="F24" s="321">
        <v>0</v>
      </c>
      <c r="G24" s="321">
        <v>0</v>
      </c>
      <c r="H24" s="320" t="s">
        <v>1568</v>
      </c>
    </row>
    <row r="25" spans="1:8">
      <c r="A25" s="317">
        <v>20</v>
      </c>
      <c r="B25" s="318" t="s">
        <v>53</v>
      </c>
      <c r="C25" s="319" t="s">
        <v>590</v>
      </c>
      <c r="D25" s="317">
        <v>0</v>
      </c>
      <c r="E25" s="320">
        <v>1</v>
      </c>
      <c r="F25" s="321">
        <v>0</v>
      </c>
      <c r="G25" s="321">
        <v>0</v>
      </c>
      <c r="H25" s="320" t="s">
        <v>1570</v>
      </c>
    </row>
    <row r="26" spans="1:8">
      <c r="A26" s="317">
        <v>21</v>
      </c>
      <c r="B26" s="318" t="s">
        <v>1569</v>
      </c>
      <c r="C26" s="319" t="s">
        <v>585</v>
      </c>
      <c r="D26" s="317">
        <v>0</v>
      </c>
      <c r="E26" s="320">
        <v>1</v>
      </c>
      <c r="F26" s="321">
        <v>5</v>
      </c>
      <c r="G26" s="321">
        <v>0</v>
      </c>
      <c r="H26" s="320" t="s">
        <v>136</v>
      </c>
    </row>
    <row r="27" spans="1:8">
      <c r="A27" s="317">
        <v>22</v>
      </c>
      <c r="B27" s="318" t="s">
        <v>427</v>
      </c>
      <c r="C27" s="319" t="s">
        <v>614</v>
      </c>
      <c r="D27" s="317">
        <v>0</v>
      </c>
      <c r="E27" s="320">
        <v>2</v>
      </c>
      <c r="F27" s="321">
        <v>10</v>
      </c>
      <c r="G27" s="321">
        <v>0</v>
      </c>
      <c r="H27" s="320" t="s">
        <v>136</v>
      </c>
    </row>
    <row r="28" spans="1:8">
      <c r="A28" s="317">
        <v>23</v>
      </c>
      <c r="B28" s="318" t="s">
        <v>318</v>
      </c>
      <c r="C28" s="319" t="s">
        <v>584</v>
      </c>
      <c r="D28" s="317">
        <v>0</v>
      </c>
      <c r="E28" s="320">
        <v>1</v>
      </c>
      <c r="F28" s="321">
        <v>5</v>
      </c>
      <c r="G28" s="321">
        <v>0</v>
      </c>
      <c r="H28" s="320" t="s">
        <v>136</v>
      </c>
    </row>
    <row r="29" spans="1:8">
      <c r="A29" s="317">
        <v>24</v>
      </c>
      <c r="B29" s="318" t="s">
        <v>421</v>
      </c>
      <c r="C29" s="319" t="s">
        <v>609</v>
      </c>
      <c r="D29" s="317">
        <v>0</v>
      </c>
      <c r="E29" s="320">
        <v>1</v>
      </c>
      <c r="F29" s="321">
        <v>0</v>
      </c>
      <c r="G29" s="321">
        <v>5</v>
      </c>
      <c r="H29" s="320" t="s">
        <v>136</v>
      </c>
    </row>
    <row r="30" spans="1:8">
      <c r="A30" s="323">
        <v>25</v>
      </c>
      <c r="B30" s="318" t="s">
        <v>345</v>
      </c>
      <c r="C30" s="324" t="s">
        <v>606</v>
      </c>
      <c r="D30" s="317">
        <v>0</v>
      </c>
      <c r="E30" s="320">
        <v>1</v>
      </c>
      <c r="F30" s="321">
        <v>0</v>
      </c>
      <c r="G30" s="321">
        <v>5</v>
      </c>
      <c r="H30" s="320" t="s">
        <v>136</v>
      </c>
    </row>
    <row r="31" spans="1:8">
      <c r="A31" s="317">
        <v>26</v>
      </c>
      <c r="B31" s="318" t="s">
        <v>347</v>
      </c>
      <c r="C31" s="319" t="s">
        <v>604</v>
      </c>
      <c r="D31" s="317">
        <v>0</v>
      </c>
      <c r="E31" s="320">
        <v>2</v>
      </c>
      <c r="F31" s="321">
        <v>10</v>
      </c>
      <c r="G31" s="321">
        <v>0</v>
      </c>
      <c r="H31" s="320" t="s">
        <v>136</v>
      </c>
    </row>
    <row r="32" spans="1:8">
      <c r="A32" s="317">
        <v>27</v>
      </c>
      <c r="B32" s="318" t="s">
        <v>420</v>
      </c>
      <c r="C32" s="319" t="s">
        <v>583</v>
      </c>
      <c r="D32" s="317">
        <v>0</v>
      </c>
      <c r="E32" s="320">
        <v>1</v>
      </c>
      <c r="F32" s="321">
        <v>0</v>
      </c>
      <c r="G32" s="321">
        <v>0</v>
      </c>
      <c r="H32" s="320" t="s">
        <v>1568</v>
      </c>
    </row>
    <row r="33" spans="1:8">
      <c r="A33" s="317">
        <v>28</v>
      </c>
      <c r="B33" s="318" t="s">
        <v>637</v>
      </c>
      <c r="C33" s="319" t="s">
        <v>582</v>
      </c>
      <c r="D33" s="317">
        <v>0</v>
      </c>
      <c r="E33" s="320">
        <v>1</v>
      </c>
      <c r="F33" s="321">
        <v>0</v>
      </c>
      <c r="G33" s="321">
        <v>1</v>
      </c>
      <c r="H33" s="320" t="s">
        <v>136</v>
      </c>
    </row>
    <row r="34" spans="1:8">
      <c r="A34" s="317">
        <v>29</v>
      </c>
      <c r="B34" s="318" t="s">
        <v>289</v>
      </c>
      <c r="C34" s="319" t="s">
        <v>577</v>
      </c>
      <c r="D34" s="317">
        <v>0</v>
      </c>
      <c r="E34" s="320">
        <v>1</v>
      </c>
      <c r="F34" s="321">
        <v>0</v>
      </c>
      <c r="G34" s="321">
        <v>5</v>
      </c>
      <c r="H34" s="320" t="s">
        <v>136</v>
      </c>
    </row>
    <row r="35" spans="1:8">
      <c r="A35" s="317">
        <v>30</v>
      </c>
      <c r="B35" s="318" t="s">
        <v>346</v>
      </c>
      <c r="C35" s="319" t="s">
        <v>636</v>
      </c>
      <c r="D35" s="317">
        <v>0</v>
      </c>
      <c r="E35" s="320">
        <v>1</v>
      </c>
      <c r="F35" s="321">
        <v>5</v>
      </c>
      <c r="G35" s="321">
        <v>0</v>
      </c>
      <c r="H35" s="320" t="s">
        <v>136</v>
      </c>
    </row>
    <row r="36" spans="1:8">
      <c r="A36" s="317">
        <v>31</v>
      </c>
      <c r="B36" s="318" t="s">
        <v>124</v>
      </c>
      <c r="C36" s="319" t="s">
        <v>581</v>
      </c>
      <c r="D36" s="317">
        <v>0</v>
      </c>
      <c r="E36" s="320">
        <v>2</v>
      </c>
      <c r="F36" s="321">
        <v>5</v>
      </c>
      <c r="G36" s="321">
        <v>5</v>
      </c>
      <c r="H36" s="320" t="s">
        <v>136</v>
      </c>
    </row>
    <row r="37" spans="1:8">
      <c r="A37" s="489" t="s">
        <v>413</v>
      </c>
      <c r="B37" s="490"/>
      <c r="C37" s="491"/>
      <c r="D37" s="325">
        <f>SUM(D6:D36)</f>
        <v>155</v>
      </c>
      <c r="E37" s="326">
        <f>SUM(E6:E36)</f>
        <v>26</v>
      </c>
      <c r="F37" s="327">
        <f>SUM(F6:F36)</f>
        <v>1325</v>
      </c>
      <c r="G37" s="327">
        <f>SUM(G6:G36)</f>
        <v>1235</v>
      </c>
      <c r="H37" s="328">
        <f>SUM(F37:G37)</f>
        <v>2560</v>
      </c>
    </row>
    <row r="38" spans="1:8" ht="15.75">
      <c r="E38" s="329"/>
      <c r="F38" s="329"/>
      <c r="G38" s="329"/>
      <c r="H38" s="329"/>
    </row>
    <row r="40" spans="1:8">
      <c r="B40" s="492" t="s">
        <v>0</v>
      </c>
      <c r="C40" s="493"/>
    </row>
    <row r="41" spans="1:8" s="330" customFormat="1" ht="27" customHeight="1">
      <c r="B41" s="331" t="s">
        <v>416</v>
      </c>
      <c r="C41" s="68">
        <f>F37</f>
        <v>1325</v>
      </c>
    </row>
    <row r="42" spans="1:8" s="330" customFormat="1" ht="27" customHeight="1">
      <c r="B42" s="331" t="s">
        <v>415</v>
      </c>
      <c r="C42" s="68">
        <f>G37</f>
        <v>1235</v>
      </c>
    </row>
    <row r="43" spans="1:8" s="330" customFormat="1" ht="27" customHeight="1">
      <c r="B43" s="331" t="s">
        <v>414</v>
      </c>
      <c r="C43" s="68">
        <v>301</v>
      </c>
    </row>
    <row r="44" spans="1:8">
      <c r="B44" s="332" t="s">
        <v>3</v>
      </c>
      <c r="C44" s="333">
        <f>SUM(C41:C43)</f>
        <v>2861</v>
      </c>
    </row>
    <row r="45" spans="1:8">
      <c r="B45" s="18"/>
      <c r="C45" s="18"/>
    </row>
    <row r="46" spans="1:8">
      <c r="B46" s="18"/>
      <c r="C46" s="18"/>
    </row>
    <row r="47" spans="1:8">
      <c r="B47" s="484" t="s">
        <v>51</v>
      </c>
      <c r="C47" s="485"/>
    </row>
    <row r="48" spans="1:8" ht="27" customHeight="1">
      <c r="B48" s="334" t="s">
        <v>1567</v>
      </c>
      <c r="C48" s="335">
        <v>6.25</v>
      </c>
    </row>
    <row r="49" spans="2:14" ht="27" customHeight="1">
      <c r="B49" s="334" t="s">
        <v>1566</v>
      </c>
      <c r="C49" s="335">
        <v>12.9</v>
      </c>
    </row>
    <row r="50" spans="2:14" ht="27" customHeight="1">
      <c r="B50" s="334" t="s">
        <v>1565</v>
      </c>
      <c r="C50" s="335">
        <v>13</v>
      </c>
      <c r="N50" s="336"/>
    </row>
    <row r="51" spans="2:14" ht="27" customHeight="1">
      <c r="B51" s="334" t="s">
        <v>1564</v>
      </c>
      <c r="C51" s="335">
        <v>16</v>
      </c>
      <c r="N51" s="336"/>
    </row>
    <row r="52" spans="2:14" ht="27" customHeight="1">
      <c r="B52" s="334" t="s">
        <v>1313</v>
      </c>
      <c r="C52" s="335">
        <v>300</v>
      </c>
      <c r="N52" s="336"/>
    </row>
    <row r="53" spans="2:14" ht="27" customHeight="1">
      <c r="B53" s="334" t="s">
        <v>429</v>
      </c>
      <c r="C53" s="335">
        <v>220</v>
      </c>
      <c r="N53" s="336"/>
    </row>
    <row r="54" spans="2:14" ht="27" customHeight="1">
      <c r="B54" s="334" t="s">
        <v>654</v>
      </c>
      <c r="C54" s="335">
        <v>260</v>
      </c>
      <c r="N54" s="336"/>
    </row>
    <row r="55" spans="2:14" ht="27" customHeight="1">
      <c r="B55" s="337" t="s">
        <v>1563</v>
      </c>
      <c r="C55" s="335">
        <v>8</v>
      </c>
      <c r="N55" s="336"/>
    </row>
    <row r="56" spans="2:14" ht="27" customHeight="1">
      <c r="B56" s="337" t="s">
        <v>1562</v>
      </c>
      <c r="C56" s="335">
        <v>120</v>
      </c>
      <c r="N56" s="336"/>
    </row>
    <row r="57" spans="2:14" ht="27" customHeight="1">
      <c r="B57" s="337" t="s">
        <v>1561</v>
      </c>
      <c r="C57" s="335">
        <v>60</v>
      </c>
    </row>
    <row r="58" spans="2:14" ht="27" customHeight="1">
      <c r="B58" s="337" t="s">
        <v>1013</v>
      </c>
      <c r="C58" s="335">
        <v>40</v>
      </c>
    </row>
    <row r="59" spans="2:14" ht="27" customHeight="1">
      <c r="B59" s="337" t="s">
        <v>1560</v>
      </c>
      <c r="C59" s="335">
        <v>135</v>
      </c>
    </row>
    <row r="60" spans="2:14" ht="27" customHeight="1">
      <c r="B60" s="337" t="s">
        <v>1559</v>
      </c>
      <c r="C60" s="335">
        <v>210</v>
      </c>
    </row>
    <row r="61" spans="2:14" ht="27" customHeight="1">
      <c r="B61" s="337" t="s">
        <v>1376</v>
      </c>
      <c r="C61" s="335">
        <v>100</v>
      </c>
    </row>
    <row r="62" spans="2:14" ht="27" customHeight="1">
      <c r="B62" s="337" t="s">
        <v>1298</v>
      </c>
      <c r="C62" s="335">
        <v>60</v>
      </c>
    </row>
    <row r="63" spans="2:14" ht="27" customHeight="1">
      <c r="B63" s="337" t="s">
        <v>1009</v>
      </c>
      <c r="C63" s="335">
        <v>30</v>
      </c>
    </row>
    <row r="64" spans="2:14">
      <c r="B64" s="338" t="s">
        <v>3</v>
      </c>
      <c r="C64" s="339">
        <f>SUM(C48:C63)</f>
        <v>1591.15</v>
      </c>
    </row>
    <row r="65" spans="2:3">
      <c r="B65" s="26"/>
      <c r="C65" s="26"/>
    </row>
    <row r="66" spans="2:3">
      <c r="B66" s="26"/>
      <c r="C66" s="26"/>
    </row>
    <row r="67" spans="2:3">
      <c r="B67" s="340" t="s">
        <v>0</v>
      </c>
      <c r="C67" s="341">
        <f>C44</f>
        <v>2861</v>
      </c>
    </row>
    <row r="68" spans="2:3">
      <c r="B68" s="342" t="s">
        <v>51</v>
      </c>
      <c r="C68" s="343">
        <f>-C64</f>
        <v>-1591.15</v>
      </c>
    </row>
    <row r="69" spans="2:3">
      <c r="B69" s="5" t="s">
        <v>130</v>
      </c>
      <c r="C69" s="344">
        <f>C67+C68</f>
        <v>1269.8499999999999</v>
      </c>
    </row>
  </sheetData>
  <mergeCells count="7">
    <mergeCell ref="B47:C47"/>
    <mergeCell ref="A1:H1"/>
    <mergeCell ref="A2:H2"/>
    <mergeCell ref="A3:H3"/>
    <mergeCell ref="A4:H4"/>
    <mergeCell ref="A37:C37"/>
    <mergeCell ref="B40:C40"/>
  </mergeCells>
  <pageMargins left="0.7" right="0.7" top="0.75" bottom="0.75" header="0.3" footer="0.3"/>
  <pageSetup paperSize="9" scale="88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opLeftCell="A13" workbookViewId="0">
      <selection activeCell="A50" sqref="A50:XFD50"/>
    </sheetView>
  </sheetViews>
  <sheetFormatPr baseColWidth="10" defaultRowHeight="15"/>
  <cols>
    <col min="1" max="1" width="4.28515625" style="181" customWidth="1"/>
    <col min="2" max="2" width="52.7109375" style="181" bestFit="1" customWidth="1"/>
    <col min="3" max="3" width="15.42578125" style="181" bestFit="1" customWidth="1"/>
    <col min="4" max="4" width="10" style="181" customWidth="1"/>
    <col min="5" max="5" width="15.5703125" style="181" customWidth="1"/>
    <col min="6" max="7" width="15.85546875" style="181" customWidth="1"/>
    <col min="8" max="8" width="12.85546875" style="181" bestFit="1" customWidth="1"/>
    <col min="9" max="16384" width="11.42578125" style="181"/>
  </cols>
  <sheetData>
    <row r="1" spans="1:8">
      <c r="A1" s="486" t="s">
        <v>424</v>
      </c>
      <c r="B1" s="487"/>
      <c r="C1" s="487"/>
      <c r="D1" s="487"/>
      <c r="E1" s="487"/>
      <c r="F1" s="487"/>
      <c r="G1" s="487"/>
      <c r="H1" s="487"/>
    </row>
    <row r="2" spans="1:8">
      <c r="A2" s="486" t="s">
        <v>1355</v>
      </c>
      <c r="B2" s="487"/>
      <c r="C2" s="487"/>
      <c r="D2" s="487"/>
      <c r="E2" s="487"/>
      <c r="F2" s="487"/>
      <c r="G2" s="487"/>
      <c r="H2" s="487"/>
    </row>
    <row r="3" spans="1:8">
      <c r="A3" s="486" t="s">
        <v>1354</v>
      </c>
      <c r="B3" s="487"/>
      <c r="C3" s="487"/>
      <c r="D3" s="487"/>
      <c r="E3" s="487"/>
      <c r="F3" s="487"/>
      <c r="G3" s="487"/>
      <c r="H3" s="487"/>
    </row>
    <row r="4" spans="1:8">
      <c r="A4" s="496"/>
      <c r="B4" s="496"/>
      <c r="C4" s="496"/>
      <c r="D4" s="496"/>
      <c r="E4" s="496"/>
      <c r="F4" s="496"/>
      <c r="G4" s="496"/>
      <c r="H4" s="496"/>
    </row>
    <row r="5" spans="1:8" ht="25.5">
      <c r="A5" s="345" t="s">
        <v>457</v>
      </c>
      <c r="B5" s="345" t="s">
        <v>46</v>
      </c>
      <c r="C5" s="345" t="s">
        <v>635</v>
      </c>
      <c r="D5" s="345" t="s">
        <v>3</v>
      </c>
      <c r="E5" s="345" t="s">
        <v>1353</v>
      </c>
      <c r="F5" s="345" t="s">
        <v>1024</v>
      </c>
      <c r="G5" s="345" t="s">
        <v>1023</v>
      </c>
      <c r="H5" s="345" t="s">
        <v>1324</v>
      </c>
    </row>
    <row r="6" spans="1:8">
      <c r="A6" s="346">
        <v>1</v>
      </c>
      <c r="B6" s="347" t="s">
        <v>348</v>
      </c>
      <c r="C6" s="347" t="s">
        <v>634</v>
      </c>
      <c r="D6" s="346">
        <v>23</v>
      </c>
      <c r="E6" s="347" t="s">
        <v>1352</v>
      </c>
      <c r="F6" s="348">
        <v>0</v>
      </c>
      <c r="G6" s="348">
        <v>285</v>
      </c>
      <c r="H6" s="349" t="s">
        <v>136</v>
      </c>
    </row>
    <row r="7" spans="1:8">
      <c r="A7" s="346">
        <v>2</v>
      </c>
      <c r="B7" s="347" t="s">
        <v>344</v>
      </c>
      <c r="C7" s="347" t="s">
        <v>633</v>
      </c>
      <c r="D7" s="346">
        <v>14</v>
      </c>
      <c r="E7" s="347" t="s">
        <v>1351</v>
      </c>
      <c r="F7" s="348">
        <v>0</v>
      </c>
      <c r="G7" s="348">
        <v>170</v>
      </c>
      <c r="H7" s="350" t="s">
        <v>136</v>
      </c>
    </row>
    <row r="8" spans="1:8">
      <c r="A8" s="346">
        <v>3</v>
      </c>
      <c r="B8" s="347" t="s">
        <v>307</v>
      </c>
      <c r="C8" s="347" t="s">
        <v>629</v>
      </c>
      <c r="D8" s="346">
        <v>7</v>
      </c>
      <c r="E8" s="347" t="s">
        <v>1341</v>
      </c>
      <c r="F8" s="348">
        <v>85</v>
      </c>
      <c r="G8" s="348">
        <v>0</v>
      </c>
      <c r="H8" s="350" t="s">
        <v>136</v>
      </c>
    </row>
    <row r="9" spans="1:8">
      <c r="A9" s="346">
        <v>4</v>
      </c>
      <c r="B9" s="347" t="s">
        <v>337</v>
      </c>
      <c r="C9" s="347" t="s">
        <v>620</v>
      </c>
      <c r="D9" s="346">
        <v>2</v>
      </c>
      <c r="E9" s="347" t="s">
        <v>1340</v>
      </c>
      <c r="F9" s="348">
        <v>0</v>
      </c>
      <c r="G9" s="348">
        <v>25</v>
      </c>
      <c r="H9" s="350" t="s">
        <v>136</v>
      </c>
    </row>
    <row r="10" spans="1:8">
      <c r="A10" s="346">
        <v>5</v>
      </c>
      <c r="B10" s="347" t="s">
        <v>302</v>
      </c>
      <c r="C10" s="347" t="s">
        <v>657</v>
      </c>
      <c r="D10" s="346">
        <v>5</v>
      </c>
      <c r="E10" s="347" t="s">
        <v>1347</v>
      </c>
      <c r="F10" s="348">
        <v>60</v>
      </c>
      <c r="G10" s="348">
        <v>0</v>
      </c>
      <c r="H10" s="350" t="s">
        <v>136</v>
      </c>
    </row>
    <row r="11" spans="1:8">
      <c r="A11" s="346">
        <v>6</v>
      </c>
      <c r="B11" s="347" t="s">
        <v>301</v>
      </c>
      <c r="C11" s="347" t="s">
        <v>618</v>
      </c>
      <c r="D11" s="346">
        <v>5</v>
      </c>
      <c r="E11" s="347" t="s">
        <v>1347</v>
      </c>
      <c r="F11" s="348">
        <v>0</v>
      </c>
      <c r="G11" s="348">
        <v>60</v>
      </c>
      <c r="H11" s="350" t="s">
        <v>136</v>
      </c>
    </row>
    <row r="12" spans="1:8">
      <c r="A12" s="346">
        <v>7</v>
      </c>
      <c r="B12" s="347" t="s">
        <v>651</v>
      </c>
      <c r="C12" s="347" t="s">
        <v>656</v>
      </c>
      <c r="D12" s="346">
        <v>8</v>
      </c>
      <c r="E12" s="347" t="s">
        <v>1350</v>
      </c>
      <c r="F12" s="348">
        <v>0</v>
      </c>
      <c r="G12" s="348">
        <v>100</v>
      </c>
      <c r="H12" s="350" t="s">
        <v>136</v>
      </c>
    </row>
    <row r="13" spans="1:8">
      <c r="A13" s="346">
        <v>8</v>
      </c>
      <c r="B13" s="347" t="s">
        <v>1349</v>
      </c>
      <c r="C13" s="347" t="s">
        <v>1348</v>
      </c>
      <c r="D13" s="346">
        <v>5</v>
      </c>
      <c r="E13" s="347" t="s">
        <v>1347</v>
      </c>
      <c r="F13" s="348">
        <v>60</v>
      </c>
      <c r="G13" s="348">
        <v>0</v>
      </c>
      <c r="H13" s="350" t="s">
        <v>136</v>
      </c>
    </row>
    <row r="14" spans="1:8">
      <c r="A14" s="346">
        <v>9</v>
      </c>
      <c r="B14" s="347" t="s">
        <v>1346</v>
      </c>
      <c r="C14" s="347" t="s">
        <v>600</v>
      </c>
      <c r="D14" s="346">
        <v>4</v>
      </c>
      <c r="E14" s="347" t="s">
        <v>1345</v>
      </c>
      <c r="F14" s="348">
        <v>0</v>
      </c>
      <c r="G14" s="348">
        <v>50</v>
      </c>
      <c r="H14" s="350" t="s">
        <v>136</v>
      </c>
    </row>
    <row r="15" spans="1:8">
      <c r="A15" s="346">
        <v>10</v>
      </c>
      <c r="B15" s="347" t="s">
        <v>128</v>
      </c>
      <c r="C15" s="347" t="s">
        <v>596</v>
      </c>
      <c r="D15" s="346">
        <v>6</v>
      </c>
      <c r="E15" s="347" t="s">
        <v>1344</v>
      </c>
      <c r="F15" s="348">
        <v>0</v>
      </c>
      <c r="G15" s="348">
        <v>75</v>
      </c>
      <c r="H15" s="350" t="s">
        <v>136</v>
      </c>
    </row>
    <row r="16" spans="1:8">
      <c r="A16" s="346">
        <v>11</v>
      </c>
      <c r="B16" s="347" t="s">
        <v>128</v>
      </c>
      <c r="C16" s="347" t="s">
        <v>1343</v>
      </c>
      <c r="D16" s="346">
        <v>2</v>
      </c>
      <c r="E16" s="347" t="s">
        <v>1340</v>
      </c>
      <c r="F16" s="348">
        <v>0</v>
      </c>
      <c r="G16" s="348">
        <v>25</v>
      </c>
      <c r="H16" s="350" t="s">
        <v>136</v>
      </c>
    </row>
    <row r="17" spans="1:8">
      <c r="A17" s="346">
        <v>12</v>
      </c>
      <c r="B17" s="347" t="s">
        <v>1342</v>
      </c>
      <c r="C17" s="347" t="s">
        <v>594</v>
      </c>
      <c r="D17" s="346">
        <v>7</v>
      </c>
      <c r="E17" s="347" t="s">
        <v>1341</v>
      </c>
      <c r="F17" s="348">
        <v>0</v>
      </c>
      <c r="G17" s="348">
        <v>85</v>
      </c>
      <c r="H17" s="350" t="s">
        <v>136</v>
      </c>
    </row>
    <row r="18" spans="1:8">
      <c r="A18" s="346">
        <v>13</v>
      </c>
      <c r="B18" s="347" t="s">
        <v>320</v>
      </c>
      <c r="C18" s="347" t="s">
        <v>593</v>
      </c>
      <c r="D18" s="346">
        <v>2</v>
      </c>
      <c r="E18" s="347" t="s">
        <v>1340</v>
      </c>
      <c r="F18" s="348">
        <v>25</v>
      </c>
      <c r="G18" s="348">
        <v>0</v>
      </c>
      <c r="H18" s="350" t="s">
        <v>136</v>
      </c>
    </row>
    <row r="19" spans="1:8">
      <c r="A19" s="346">
        <v>14</v>
      </c>
      <c r="B19" s="347" t="s">
        <v>326</v>
      </c>
      <c r="C19" s="347" t="s">
        <v>592</v>
      </c>
      <c r="D19" s="346">
        <v>17</v>
      </c>
      <c r="E19" s="347" t="s">
        <v>1339</v>
      </c>
      <c r="F19" s="348">
        <v>0</v>
      </c>
      <c r="G19" s="348">
        <v>210</v>
      </c>
      <c r="H19" s="350" t="s">
        <v>136</v>
      </c>
    </row>
    <row r="20" spans="1:8">
      <c r="A20" s="346">
        <v>15</v>
      </c>
      <c r="B20" s="347" t="s">
        <v>1338</v>
      </c>
      <c r="C20" s="347" t="s">
        <v>615</v>
      </c>
      <c r="D20" s="346">
        <v>2</v>
      </c>
      <c r="E20" s="347" t="s">
        <v>1337</v>
      </c>
      <c r="F20" s="348">
        <v>0</v>
      </c>
      <c r="G20" s="348">
        <v>25</v>
      </c>
      <c r="H20" s="350" t="s">
        <v>136</v>
      </c>
    </row>
    <row r="21" spans="1:8">
      <c r="A21" s="346">
        <v>16</v>
      </c>
      <c r="B21" s="347" t="s">
        <v>698</v>
      </c>
      <c r="C21" s="347" t="s">
        <v>1336</v>
      </c>
      <c r="D21" s="346">
        <v>5</v>
      </c>
      <c r="E21" s="347" t="s">
        <v>1335</v>
      </c>
      <c r="F21" s="348">
        <v>60</v>
      </c>
      <c r="G21" s="348">
        <v>0</v>
      </c>
      <c r="H21" s="350" t="s">
        <v>136</v>
      </c>
    </row>
    <row r="22" spans="1:8">
      <c r="A22" s="497" t="s">
        <v>3</v>
      </c>
      <c r="B22" s="498"/>
      <c r="C22" s="499"/>
      <c r="D22" s="351">
        <f>SUM(D6:D21)</f>
        <v>114</v>
      </c>
      <c r="E22" s="352" t="s">
        <v>1334</v>
      </c>
      <c r="F22" s="353">
        <f>SUM(F6:F21)</f>
        <v>290</v>
      </c>
      <c r="G22" s="353">
        <f>SUM(G6:G21)</f>
        <v>1110</v>
      </c>
      <c r="H22" s="354">
        <f>SUM(F22:G22)</f>
        <v>1400</v>
      </c>
    </row>
    <row r="25" spans="1:8">
      <c r="B25" s="494" t="s">
        <v>0</v>
      </c>
      <c r="C25" s="495"/>
    </row>
    <row r="26" spans="1:8" s="330" customFormat="1" ht="27" customHeight="1">
      <c r="B26" s="331" t="s">
        <v>416</v>
      </c>
      <c r="C26" s="68">
        <f>F22</f>
        <v>290</v>
      </c>
    </row>
    <row r="27" spans="1:8" s="330" customFormat="1" ht="27" customHeight="1">
      <c r="B27" s="331" t="s">
        <v>415</v>
      </c>
      <c r="C27" s="68">
        <f>G22</f>
        <v>1110</v>
      </c>
      <c r="E27" s="362"/>
    </row>
    <row r="28" spans="1:8" s="330" customFormat="1" ht="27" customHeight="1">
      <c r="B28" s="331" t="s">
        <v>414</v>
      </c>
      <c r="C28" s="68">
        <v>50</v>
      </c>
      <c r="E28" s="362"/>
    </row>
    <row r="29" spans="1:8">
      <c r="B29" s="332" t="s">
        <v>3</v>
      </c>
      <c r="C29" s="333">
        <f>SUM(C26:C28)</f>
        <v>1450</v>
      </c>
    </row>
    <row r="30" spans="1:8">
      <c r="B30" s="18"/>
      <c r="C30" s="18"/>
    </row>
    <row r="31" spans="1:8">
      <c r="B31" s="18"/>
      <c r="C31" s="18"/>
    </row>
    <row r="32" spans="1:8">
      <c r="B32" s="484" t="s">
        <v>51</v>
      </c>
      <c r="C32" s="485"/>
    </row>
    <row r="33" spans="2:3" ht="27" customHeight="1">
      <c r="B33" s="331" t="s">
        <v>576</v>
      </c>
      <c r="C33" s="68">
        <v>120</v>
      </c>
    </row>
    <row r="34" spans="2:3" ht="27" customHeight="1">
      <c r="B34" s="331" t="s">
        <v>429</v>
      </c>
      <c r="C34" s="68">
        <v>100</v>
      </c>
    </row>
    <row r="35" spans="2:3" ht="27" customHeight="1">
      <c r="B35" s="331" t="s">
        <v>1031</v>
      </c>
      <c r="C35" s="68">
        <v>110</v>
      </c>
    </row>
    <row r="36" spans="2:3" ht="27" customHeight="1">
      <c r="B36" s="331" t="s">
        <v>1013</v>
      </c>
      <c r="C36" s="68">
        <v>25</v>
      </c>
    </row>
    <row r="37" spans="2:3" ht="27" customHeight="1">
      <c r="B37" s="331" t="s">
        <v>1333</v>
      </c>
      <c r="C37" s="68">
        <v>70</v>
      </c>
    </row>
    <row r="38" spans="2:3" ht="27" customHeight="1">
      <c r="B38" s="331" t="s">
        <v>1332</v>
      </c>
      <c r="C38" s="68">
        <v>30</v>
      </c>
    </row>
    <row r="39" spans="2:3" ht="27" customHeight="1">
      <c r="B39" s="331" t="s">
        <v>1331</v>
      </c>
      <c r="C39" s="68">
        <v>15</v>
      </c>
    </row>
    <row r="40" spans="2:3" ht="27" customHeight="1">
      <c r="B40" s="331" t="s">
        <v>1330</v>
      </c>
      <c r="C40" s="68">
        <v>110</v>
      </c>
    </row>
    <row r="41" spans="2:3" ht="27" customHeight="1">
      <c r="B41" s="363" t="s">
        <v>1011</v>
      </c>
      <c r="C41" s="68">
        <v>62</v>
      </c>
    </row>
    <row r="42" spans="2:3" ht="27" customHeight="1">
      <c r="B42" s="331" t="s">
        <v>1009</v>
      </c>
      <c r="C42" s="68">
        <v>20</v>
      </c>
    </row>
    <row r="43" spans="2:3">
      <c r="B43" s="338" t="s">
        <v>3</v>
      </c>
      <c r="C43" s="339">
        <f>SUM(C33:C42)</f>
        <v>662</v>
      </c>
    </row>
    <row r="44" spans="2:3">
      <c r="B44" s="18"/>
      <c r="C44" s="18"/>
    </row>
    <row r="45" spans="2:3">
      <c r="B45" s="18"/>
      <c r="C45" s="18"/>
    </row>
    <row r="46" spans="2:3">
      <c r="B46" s="340" t="s">
        <v>0</v>
      </c>
      <c r="C46" s="341">
        <f>C29</f>
        <v>1450</v>
      </c>
    </row>
    <row r="47" spans="2:3">
      <c r="B47" s="342" t="s">
        <v>51</v>
      </c>
      <c r="C47" s="343">
        <f>-C43</f>
        <v>-662</v>
      </c>
    </row>
    <row r="48" spans="2:3">
      <c r="B48" s="5" t="s">
        <v>130</v>
      </c>
      <c r="C48" s="344">
        <f>C46+C47</f>
        <v>788</v>
      </c>
    </row>
    <row r="49" spans="2:3">
      <c r="B49" s="18"/>
      <c r="C49" s="18"/>
    </row>
  </sheetData>
  <mergeCells count="7">
    <mergeCell ref="B25:C25"/>
    <mergeCell ref="B32:C32"/>
    <mergeCell ref="A1:H1"/>
    <mergeCell ref="A2:H2"/>
    <mergeCell ref="A3:H3"/>
    <mergeCell ref="A4:H4"/>
    <mergeCell ref="A22:C22"/>
  </mergeCells>
  <pageMargins left="0.7" right="0.7" top="0.75" bottom="0.75" header="0.3" footer="0.3"/>
  <pageSetup paperSize="9" scale="92" fitToHeight="0" orientation="landscape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3"/>
  <sheetViews>
    <sheetView topLeftCell="A94" zoomScale="70" zoomScaleNormal="70" workbookViewId="0">
      <selection activeCell="E116" sqref="E116"/>
    </sheetView>
  </sheetViews>
  <sheetFormatPr baseColWidth="10" defaultRowHeight="15"/>
  <cols>
    <col min="1" max="1" width="5.28515625" style="181" customWidth="1"/>
    <col min="2" max="2" width="48.140625" style="181" customWidth="1"/>
    <col min="3" max="3" width="18" style="181" customWidth="1"/>
    <col min="4" max="4" width="14.85546875" style="181" customWidth="1"/>
    <col min="5" max="5" width="13.28515625" style="181" customWidth="1"/>
    <col min="6" max="6" width="15.7109375" style="181" customWidth="1"/>
    <col min="7" max="7" width="18" style="181" bestFit="1" customWidth="1"/>
    <col min="8" max="8" width="14.42578125" style="181" customWidth="1"/>
    <col min="9" max="9" width="18.28515625" style="181" customWidth="1"/>
    <col min="10" max="16384" width="11.42578125" style="181"/>
  </cols>
  <sheetData>
    <row r="1" spans="1:9">
      <c r="A1" s="486" t="s">
        <v>424</v>
      </c>
      <c r="B1" s="500"/>
      <c r="C1" s="500"/>
      <c r="D1" s="500"/>
      <c r="E1" s="500"/>
      <c r="F1" s="500"/>
      <c r="G1" s="500"/>
      <c r="H1" s="500"/>
      <c r="I1" s="500"/>
    </row>
    <row r="2" spans="1:9">
      <c r="A2" s="486" t="s">
        <v>1556</v>
      </c>
      <c r="B2" s="500"/>
      <c r="C2" s="500"/>
      <c r="D2" s="500"/>
      <c r="E2" s="500"/>
      <c r="F2" s="500"/>
      <c r="G2" s="500"/>
      <c r="H2" s="500"/>
      <c r="I2" s="500"/>
    </row>
    <row r="3" spans="1:9">
      <c r="A3" s="486" t="s">
        <v>1555</v>
      </c>
      <c r="B3" s="500"/>
      <c r="C3" s="500"/>
      <c r="D3" s="500"/>
      <c r="E3" s="500"/>
      <c r="F3" s="500"/>
      <c r="G3" s="500"/>
      <c r="H3" s="500"/>
      <c r="I3" s="500"/>
    </row>
    <row r="4" spans="1:9">
      <c r="A4" s="502"/>
      <c r="B4" s="502"/>
      <c r="C4" s="502"/>
      <c r="D4" s="502"/>
      <c r="E4" s="502"/>
      <c r="F4" s="502"/>
      <c r="G4" s="502"/>
      <c r="H4" s="502"/>
      <c r="I4" s="502"/>
    </row>
    <row r="5" spans="1:9" ht="31.5" customHeight="1">
      <c r="A5" s="345" t="s">
        <v>457</v>
      </c>
      <c r="B5" s="345" t="s">
        <v>46</v>
      </c>
      <c r="C5" s="345" t="s">
        <v>635</v>
      </c>
      <c r="D5" s="345" t="s">
        <v>1554</v>
      </c>
      <c r="E5" s="345" t="s">
        <v>1025</v>
      </c>
      <c r="F5" s="345" t="s">
        <v>1024</v>
      </c>
      <c r="G5" s="345" t="s">
        <v>1023</v>
      </c>
      <c r="H5" s="345" t="s">
        <v>1324</v>
      </c>
      <c r="I5" s="345" t="s">
        <v>643</v>
      </c>
    </row>
    <row r="6" spans="1:9" ht="15" customHeight="1">
      <c r="A6" s="317">
        <v>1</v>
      </c>
      <c r="B6" s="364" t="s">
        <v>1553</v>
      </c>
      <c r="C6" s="319" t="s">
        <v>1552</v>
      </c>
      <c r="D6" s="317">
        <v>1</v>
      </c>
      <c r="E6" s="317">
        <v>0</v>
      </c>
      <c r="F6" s="321">
        <v>0</v>
      </c>
      <c r="G6" s="321">
        <v>15</v>
      </c>
      <c r="H6" s="320" t="s">
        <v>136</v>
      </c>
      <c r="I6" s="320"/>
    </row>
    <row r="7" spans="1:9" ht="15" customHeight="1">
      <c r="A7" s="317">
        <v>2</v>
      </c>
      <c r="B7" s="364" t="s">
        <v>1551</v>
      </c>
      <c r="C7" s="319" t="s">
        <v>1550</v>
      </c>
      <c r="D7" s="317">
        <v>1</v>
      </c>
      <c r="E7" s="317">
        <v>1</v>
      </c>
      <c r="F7" s="321">
        <v>0</v>
      </c>
      <c r="G7" s="321">
        <v>15</v>
      </c>
      <c r="H7" s="320" t="s">
        <v>136</v>
      </c>
      <c r="I7" s="320"/>
    </row>
    <row r="8" spans="1:9" ht="15" customHeight="1">
      <c r="A8" s="317">
        <v>3</v>
      </c>
      <c r="B8" s="364" t="s">
        <v>1549</v>
      </c>
      <c r="C8" s="319" t="s">
        <v>1548</v>
      </c>
      <c r="D8" s="317">
        <v>2</v>
      </c>
      <c r="E8" s="317">
        <v>0</v>
      </c>
      <c r="F8" s="321">
        <v>0</v>
      </c>
      <c r="G8" s="321">
        <v>23</v>
      </c>
      <c r="H8" s="320" t="s">
        <v>136</v>
      </c>
      <c r="I8" s="320"/>
    </row>
    <row r="9" spans="1:9" ht="15" customHeight="1">
      <c r="A9" s="317">
        <v>4</v>
      </c>
      <c r="B9" s="364" t="s">
        <v>1547</v>
      </c>
      <c r="C9" s="319" t="s">
        <v>596</v>
      </c>
      <c r="D9" s="317">
        <v>1</v>
      </c>
      <c r="E9" s="317">
        <v>0</v>
      </c>
      <c r="F9" s="321">
        <v>15</v>
      </c>
      <c r="G9" s="321">
        <v>0</v>
      </c>
      <c r="H9" s="320" t="s">
        <v>136</v>
      </c>
      <c r="I9" s="320"/>
    </row>
    <row r="10" spans="1:9" ht="15" customHeight="1">
      <c r="A10" s="317">
        <v>5</v>
      </c>
      <c r="B10" s="364" t="s">
        <v>1546</v>
      </c>
      <c r="C10" s="319" t="s">
        <v>1418</v>
      </c>
      <c r="D10" s="317">
        <v>1</v>
      </c>
      <c r="E10" s="317">
        <v>0</v>
      </c>
      <c r="F10" s="321">
        <v>0</v>
      </c>
      <c r="G10" s="321">
        <v>15</v>
      </c>
      <c r="H10" s="320" t="s">
        <v>136</v>
      </c>
      <c r="I10" s="320"/>
    </row>
    <row r="11" spans="1:9" ht="15" customHeight="1">
      <c r="A11" s="317">
        <v>6</v>
      </c>
      <c r="B11" s="364" t="s">
        <v>1545</v>
      </c>
      <c r="C11" s="319" t="s">
        <v>1544</v>
      </c>
      <c r="D11" s="317">
        <v>31</v>
      </c>
      <c r="E11" s="317">
        <v>4</v>
      </c>
      <c r="F11" s="321">
        <v>75</v>
      </c>
      <c r="G11" s="321">
        <v>410</v>
      </c>
      <c r="H11" s="320" t="s">
        <v>136</v>
      </c>
      <c r="I11" s="320"/>
    </row>
    <row r="12" spans="1:9" ht="15" customHeight="1">
      <c r="A12" s="317">
        <v>7</v>
      </c>
      <c r="B12" s="364" t="s">
        <v>1543</v>
      </c>
      <c r="C12" s="319" t="s">
        <v>630</v>
      </c>
      <c r="D12" s="317">
        <v>4</v>
      </c>
      <c r="E12" s="317">
        <v>0</v>
      </c>
      <c r="F12" s="321">
        <v>60</v>
      </c>
      <c r="G12" s="321">
        <v>0</v>
      </c>
      <c r="H12" s="320" t="s">
        <v>136</v>
      </c>
      <c r="I12" s="320"/>
    </row>
    <row r="13" spans="1:9" ht="15" customHeight="1">
      <c r="A13" s="317">
        <v>8</v>
      </c>
      <c r="B13" s="364" t="s">
        <v>1542</v>
      </c>
      <c r="C13" s="319" t="s">
        <v>1541</v>
      </c>
      <c r="D13" s="317">
        <v>2</v>
      </c>
      <c r="E13" s="317">
        <v>0</v>
      </c>
      <c r="F13" s="321">
        <v>0</v>
      </c>
      <c r="G13" s="321">
        <v>30</v>
      </c>
      <c r="H13" s="320" t="s">
        <v>136</v>
      </c>
      <c r="I13" s="320"/>
    </row>
    <row r="14" spans="1:9" ht="15" customHeight="1">
      <c r="A14" s="317">
        <v>9</v>
      </c>
      <c r="B14" s="364" t="s">
        <v>1540</v>
      </c>
      <c r="C14" s="319" t="s">
        <v>630</v>
      </c>
      <c r="D14" s="317">
        <v>1</v>
      </c>
      <c r="E14" s="317">
        <v>0</v>
      </c>
      <c r="F14" s="321">
        <v>15</v>
      </c>
      <c r="G14" s="321">
        <v>0</v>
      </c>
      <c r="H14" s="320" t="s">
        <v>136</v>
      </c>
      <c r="I14" s="320"/>
    </row>
    <row r="15" spans="1:9" ht="15" customHeight="1">
      <c r="A15" s="317">
        <v>10</v>
      </c>
      <c r="B15" s="364" t="s">
        <v>1539</v>
      </c>
      <c r="C15" s="319" t="s">
        <v>1538</v>
      </c>
      <c r="D15" s="317">
        <v>1</v>
      </c>
      <c r="E15" s="317">
        <v>0</v>
      </c>
      <c r="F15" s="321">
        <v>0</v>
      </c>
      <c r="G15" s="321">
        <v>15</v>
      </c>
      <c r="H15" s="320" t="s">
        <v>136</v>
      </c>
      <c r="I15" s="320"/>
    </row>
    <row r="16" spans="1:9" ht="15" customHeight="1">
      <c r="A16" s="317">
        <v>11</v>
      </c>
      <c r="B16" s="364" t="s">
        <v>1537</v>
      </c>
      <c r="C16" s="319" t="s">
        <v>1536</v>
      </c>
      <c r="D16" s="317">
        <v>1</v>
      </c>
      <c r="E16" s="317">
        <v>0</v>
      </c>
      <c r="F16" s="321">
        <v>0</v>
      </c>
      <c r="G16" s="321">
        <v>15</v>
      </c>
      <c r="H16" s="320" t="s">
        <v>136</v>
      </c>
      <c r="I16" s="320"/>
    </row>
    <row r="17" spans="1:9" ht="15" customHeight="1">
      <c r="A17" s="317">
        <v>12</v>
      </c>
      <c r="B17" s="364" t="s">
        <v>1537</v>
      </c>
      <c r="C17" s="319" t="s">
        <v>1536</v>
      </c>
      <c r="D17" s="317">
        <v>1</v>
      </c>
      <c r="E17" s="317">
        <v>0</v>
      </c>
      <c r="F17" s="321">
        <v>0</v>
      </c>
      <c r="G17" s="321">
        <v>15</v>
      </c>
      <c r="H17" s="320" t="s">
        <v>136</v>
      </c>
      <c r="I17" s="320"/>
    </row>
    <row r="18" spans="1:9" ht="15" customHeight="1">
      <c r="A18" s="317">
        <v>13</v>
      </c>
      <c r="B18" s="364" t="s">
        <v>1535</v>
      </c>
      <c r="C18" s="319" t="s">
        <v>1534</v>
      </c>
      <c r="D18" s="317">
        <v>47</v>
      </c>
      <c r="E18" s="317">
        <v>0</v>
      </c>
      <c r="F18" s="321">
        <v>0</v>
      </c>
      <c r="G18" s="321">
        <v>600</v>
      </c>
      <c r="H18" s="320" t="s">
        <v>136</v>
      </c>
      <c r="I18" s="320"/>
    </row>
    <row r="19" spans="1:9" ht="15" customHeight="1">
      <c r="A19" s="317">
        <v>14</v>
      </c>
      <c r="B19" s="364" t="s">
        <v>1533</v>
      </c>
      <c r="C19" s="319" t="s">
        <v>1532</v>
      </c>
      <c r="D19" s="317">
        <v>1</v>
      </c>
      <c r="E19" s="317">
        <v>0</v>
      </c>
      <c r="F19" s="321">
        <v>0</v>
      </c>
      <c r="G19" s="321">
        <v>15</v>
      </c>
      <c r="H19" s="320" t="s">
        <v>136</v>
      </c>
      <c r="I19" s="320"/>
    </row>
    <row r="20" spans="1:9" ht="15" customHeight="1">
      <c r="A20" s="317">
        <v>15</v>
      </c>
      <c r="B20" s="318" t="s">
        <v>1531</v>
      </c>
      <c r="C20" s="319" t="s">
        <v>1530</v>
      </c>
      <c r="D20" s="317">
        <v>2</v>
      </c>
      <c r="E20" s="365">
        <v>0</v>
      </c>
      <c r="F20" s="321">
        <v>0</v>
      </c>
      <c r="G20" s="366">
        <v>23</v>
      </c>
      <c r="H20" s="320" t="s">
        <v>136</v>
      </c>
      <c r="I20" s="320"/>
    </row>
    <row r="21" spans="1:9" ht="15" customHeight="1">
      <c r="A21" s="317">
        <v>16</v>
      </c>
      <c r="B21" s="364" t="s">
        <v>1529</v>
      </c>
      <c r="C21" s="319" t="s">
        <v>630</v>
      </c>
      <c r="D21" s="317">
        <v>1</v>
      </c>
      <c r="E21" s="317">
        <v>0</v>
      </c>
      <c r="F21" s="321">
        <v>15</v>
      </c>
      <c r="G21" s="321">
        <v>0</v>
      </c>
      <c r="H21" s="320" t="s">
        <v>136</v>
      </c>
      <c r="I21" s="320"/>
    </row>
    <row r="22" spans="1:9" ht="15" customHeight="1">
      <c r="A22" s="317">
        <v>17</v>
      </c>
      <c r="B22" s="364" t="s">
        <v>1528</v>
      </c>
      <c r="C22" s="319" t="s">
        <v>1527</v>
      </c>
      <c r="D22" s="317">
        <v>1</v>
      </c>
      <c r="E22" s="317">
        <v>0</v>
      </c>
      <c r="F22" s="321">
        <v>0</v>
      </c>
      <c r="G22" s="321">
        <v>15</v>
      </c>
      <c r="H22" s="320" t="s">
        <v>136</v>
      </c>
      <c r="I22" s="320"/>
    </row>
    <row r="23" spans="1:9" ht="15" customHeight="1">
      <c r="A23" s="317">
        <v>18</v>
      </c>
      <c r="B23" s="364" t="s">
        <v>1526</v>
      </c>
      <c r="C23" s="319" t="s">
        <v>1525</v>
      </c>
      <c r="D23" s="317">
        <v>6</v>
      </c>
      <c r="E23" s="317">
        <v>0</v>
      </c>
      <c r="F23" s="321">
        <v>0</v>
      </c>
      <c r="G23" s="321">
        <v>69</v>
      </c>
      <c r="H23" s="320" t="s">
        <v>136</v>
      </c>
      <c r="I23" s="320"/>
    </row>
    <row r="24" spans="1:9" ht="15" customHeight="1">
      <c r="A24" s="317">
        <v>19</v>
      </c>
      <c r="B24" s="364" t="s">
        <v>1524</v>
      </c>
      <c r="C24" s="319" t="s">
        <v>1523</v>
      </c>
      <c r="D24" s="317">
        <v>1</v>
      </c>
      <c r="E24" s="317">
        <v>0</v>
      </c>
      <c r="F24" s="321">
        <v>0</v>
      </c>
      <c r="G24" s="321">
        <v>15</v>
      </c>
      <c r="H24" s="320" t="s">
        <v>136</v>
      </c>
      <c r="I24" s="320"/>
    </row>
    <row r="25" spans="1:9" ht="15" customHeight="1">
      <c r="A25" s="317">
        <v>20</v>
      </c>
      <c r="B25" s="364" t="s">
        <v>1522</v>
      </c>
      <c r="C25" s="319" t="s">
        <v>630</v>
      </c>
      <c r="D25" s="317">
        <v>2</v>
      </c>
      <c r="E25" s="317">
        <v>0</v>
      </c>
      <c r="F25" s="321">
        <v>30</v>
      </c>
      <c r="G25" s="321">
        <v>0</v>
      </c>
      <c r="H25" s="320" t="s">
        <v>136</v>
      </c>
      <c r="I25" s="320"/>
    </row>
    <row r="26" spans="1:9" ht="15" customHeight="1">
      <c r="A26" s="317">
        <v>21</v>
      </c>
      <c r="B26" s="364" t="s">
        <v>1521</v>
      </c>
      <c r="C26" s="319" t="s">
        <v>630</v>
      </c>
      <c r="D26" s="317">
        <v>3</v>
      </c>
      <c r="E26" s="317">
        <v>0</v>
      </c>
      <c r="F26" s="321">
        <v>45</v>
      </c>
      <c r="G26" s="321">
        <v>0</v>
      </c>
      <c r="H26" s="320" t="s">
        <v>136</v>
      </c>
      <c r="I26" s="320"/>
    </row>
    <row r="27" spans="1:9" ht="15" customHeight="1">
      <c r="A27" s="317">
        <v>22</v>
      </c>
      <c r="B27" s="364" t="s">
        <v>1520</v>
      </c>
      <c r="C27" s="319" t="s">
        <v>1519</v>
      </c>
      <c r="D27" s="317">
        <v>1</v>
      </c>
      <c r="E27" s="317">
        <v>0</v>
      </c>
      <c r="F27" s="321">
        <v>0</v>
      </c>
      <c r="G27" s="321">
        <v>15</v>
      </c>
      <c r="H27" s="320" t="s">
        <v>136</v>
      </c>
      <c r="I27" s="320"/>
    </row>
    <row r="28" spans="1:9" ht="15" customHeight="1">
      <c r="A28" s="317">
        <v>23</v>
      </c>
      <c r="B28" s="364" t="s">
        <v>1518</v>
      </c>
      <c r="C28" s="319" t="s">
        <v>1517</v>
      </c>
      <c r="D28" s="317">
        <v>1</v>
      </c>
      <c r="E28" s="317">
        <v>0</v>
      </c>
      <c r="F28" s="321">
        <v>0</v>
      </c>
      <c r="G28" s="321">
        <v>15</v>
      </c>
      <c r="H28" s="320" t="s">
        <v>136</v>
      </c>
      <c r="I28" s="320"/>
    </row>
    <row r="29" spans="1:9" ht="15" customHeight="1">
      <c r="A29" s="317">
        <v>24</v>
      </c>
      <c r="B29" s="364" t="s">
        <v>1516</v>
      </c>
      <c r="C29" s="319" t="s">
        <v>1515</v>
      </c>
      <c r="D29" s="317">
        <v>15</v>
      </c>
      <c r="E29" s="317">
        <v>0</v>
      </c>
      <c r="F29" s="321">
        <v>0</v>
      </c>
      <c r="G29" s="321">
        <v>175</v>
      </c>
      <c r="H29" s="320" t="s">
        <v>136</v>
      </c>
      <c r="I29" s="320"/>
    </row>
    <row r="30" spans="1:9" ht="15" customHeight="1">
      <c r="A30" s="317">
        <v>25</v>
      </c>
      <c r="B30" s="364" t="s">
        <v>1514</v>
      </c>
      <c r="C30" s="319" t="s">
        <v>1513</v>
      </c>
      <c r="D30" s="317">
        <v>10</v>
      </c>
      <c r="E30" s="317">
        <v>0</v>
      </c>
      <c r="F30" s="321">
        <v>0</v>
      </c>
      <c r="G30" s="321">
        <v>207</v>
      </c>
      <c r="H30" s="320" t="s">
        <v>136</v>
      </c>
      <c r="I30" s="320"/>
    </row>
    <row r="31" spans="1:9" ht="15" customHeight="1">
      <c r="A31" s="317">
        <v>26</v>
      </c>
      <c r="B31" s="364" t="s">
        <v>1512</v>
      </c>
      <c r="C31" s="319" t="s">
        <v>1418</v>
      </c>
      <c r="D31" s="317">
        <v>6</v>
      </c>
      <c r="E31" s="317">
        <v>0</v>
      </c>
      <c r="F31" s="321">
        <v>53</v>
      </c>
      <c r="G31" s="321">
        <v>30</v>
      </c>
      <c r="H31" s="320" t="s">
        <v>136</v>
      </c>
      <c r="I31" s="320"/>
    </row>
    <row r="32" spans="1:9" ht="15" customHeight="1">
      <c r="A32" s="317">
        <v>27</v>
      </c>
      <c r="B32" s="364" t="s">
        <v>1511</v>
      </c>
      <c r="C32" s="319" t="s">
        <v>1510</v>
      </c>
      <c r="D32" s="317">
        <v>2</v>
      </c>
      <c r="E32" s="317">
        <v>0</v>
      </c>
      <c r="F32" s="321">
        <v>0</v>
      </c>
      <c r="G32" s="321">
        <v>30</v>
      </c>
      <c r="H32" s="320" t="s">
        <v>136</v>
      </c>
      <c r="I32" s="320"/>
    </row>
    <row r="33" spans="1:9" ht="15" customHeight="1">
      <c r="A33" s="317">
        <v>28</v>
      </c>
      <c r="B33" s="364" t="s">
        <v>1509</v>
      </c>
      <c r="C33" s="319" t="s">
        <v>1508</v>
      </c>
      <c r="D33" s="317">
        <v>45</v>
      </c>
      <c r="E33" s="317">
        <v>0</v>
      </c>
      <c r="F33" s="321">
        <v>600</v>
      </c>
      <c r="G33" s="321">
        <v>0</v>
      </c>
      <c r="H33" s="320" t="s">
        <v>136</v>
      </c>
      <c r="I33" s="320"/>
    </row>
    <row r="34" spans="1:9" s="369" customFormat="1" ht="15" customHeight="1">
      <c r="A34" s="367">
        <v>29</v>
      </c>
      <c r="B34" s="318" t="s">
        <v>1507</v>
      </c>
      <c r="C34" s="319" t="s">
        <v>1506</v>
      </c>
      <c r="D34" s="317">
        <v>73</v>
      </c>
      <c r="E34" s="365">
        <v>1</v>
      </c>
      <c r="F34" s="321">
        <v>162</v>
      </c>
      <c r="G34" s="321">
        <v>800</v>
      </c>
      <c r="H34" s="320" t="s">
        <v>136</v>
      </c>
      <c r="I34" s="368"/>
    </row>
    <row r="35" spans="1:9" ht="15" customHeight="1">
      <c r="A35" s="317">
        <v>30</v>
      </c>
      <c r="B35" s="364" t="s">
        <v>1505</v>
      </c>
      <c r="C35" s="319" t="s">
        <v>1504</v>
      </c>
      <c r="D35" s="317">
        <v>2</v>
      </c>
      <c r="E35" s="317">
        <v>0</v>
      </c>
      <c r="F35" s="321">
        <v>0</v>
      </c>
      <c r="G35" s="321">
        <v>30</v>
      </c>
      <c r="H35" s="320" t="s">
        <v>136</v>
      </c>
      <c r="I35" s="320"/>
    </row>
    <row r="36" spans="1:9" ht="15" customHeight="1">
      <c r="A36" s="317">
        <v>31</v>
      </c>
      <c r="B36" s="364" t="s">
        <v>1503</v>
      </c>
      <c r="C36" s="319" t="s">
        <v>1489</v>
      </c>
      <c r="D36" s="317">
        <v>2</v>
      </c>
      <c r="E36" s="317">
        <v>0</v>
      </c>
      <c r="F36" s="321">
        <v>23</v>
      </c>
      <c r="G36" s="321">
        <v>0</v>
      </c>
      <c r="H36" s="320" t="s">
        <v>136</v>
      </c>
      <c r="I36" s="320"/>
    </row>
    <row r="37" spans="1:9" ht="15" customHeight="1">
      <c r="A37" s="317">
        <v>32</v>
      </c>
      <c r="B37" s="364" t="s">
        <v>1502</v>
      </c>
      <c r="C37" s="319" t="s">
        <v>1501</v>
      </c>
      <c r="D37" s="317">
        <v>8</v>
      </c>
      <c r="E37" s="317">
        <v>0</v>
      </c>
      <c r="F37" s="321">
        <v>0</v>
      </c>
      <c r="G37" s="321">
        <v>92</v>
      </c>
      <c r="H37" s="320" t="s">
        <v>136</v>
      </c>
      <c r="I37" s="320"/>
    </row>
    <row r="38" spans="1:9" ht="15" customHeight="1">
      <c r="A38" s="317">
        <v>33</v>
      </c>
      <c r="B38" s="364" t="s">
        <v>1500</v>
      </c>
      <c r="C38" s="319" t="s">
        <v>1499</v>
      </c>
      <c r="D38" s="317">
        <v>17</v>
      </c>
      <c r="E38" s="317">
        <v>0</v>
      </c>
      <c r="F38" s="321">
        <v>0</v>
      </c>
      <c r="G38" s="321">
        <v>227</v>
      </c>
      <c r="H38" s="320" t="s">
        <v>136</v>
      </c>
      <c r="I38" s="320"/>
    </row>
    <row r="39" spans="1:9" ht="15" customHeight="1">
      <c r="A39" s="317">
        <v>34</v>
      </c>
      <c r="B39" s="364" t="s">
        <v>1498</v>
      </c>
      <c r="C39" s="319" t="s">
        <v>1497</v>
      </c>
      <c r="D39" s="317">
        <v>2</v>
      </c>
      <c r="E39" s="317">
        <v>0</v>
      </c>
      <c r="F39" s="370">
        <v>7.5</v>
      </c>
      <c r="G39" s="370">
        <v>7.5</v>
      </c>
      <c r="H39" s="320" t="s">
        <v>136</v>
      </c>
      <c r="I39" s="320"/>
    </row>
    <row r="40" spans="1:9" ht="15" customHeight="1">
      <c r="A40" s="317">
        <v>35</v>
      </c>
      <c r="B40" s="364" t="s">
        <v>1496</v>
      </c>
      <c r="C40" s="319" t="s">
        <v>1495</v>
      </c>
      <c r="D40" s="317">
        <v>1</v>
      </c>
      <c r="E40" s="317">
        <v>0</v>
      </c>
      <c r="F40" s="321">
        <v>0</v>
      </c>
      <c r="G40" s="321">
        <v>23</v>
      </c>
      <c r="H40" s="320" t="s">
        <v>136</v>
      </c>
      <c r="I40" s="320"/>
    </row>
    <row r="41" spans="1:9" ht="15" customHeight="1">
      <c r="A41" s="317">
        <v>36</v>
      </c>
      <c r="B41" s="364" t="s">
        <v>1494</v>
      </c>
      <c r="C41" s="319" t="s">
        <v>1418</v>
      </c>
      <c r="D41" s="317">
        <v>5</v>
      </c>
      <c r="E41" s="317">
        <v>0</v>
      </c>
      <c r="F41" s="321">
        <v>0</v>
      </c>
      <c r="G41" s="321">
        <v>75</v>
      </c>
      <c r="H41" s="320" t="s">
        <v>136</v>
      </c>
      <c r="I41" s="320"/>
    </row>
    <row r="42" spans="1:9" ht="15" customHeight="1">
      <c r="A42" s="317">
        <v>37</v>
      </c>
      <c r="B42" s="364" t="s">
        <v>1493</v>
      </c>
      <c r="C42" s="319" t="s">
        <v>1492</v>
      </c>
      <c r="D42" s="317">
        <v>3</v>
      </c>
      <c r="E42" s="317">
        <v>0</v>
      </c>
      <c r="F42" s="321">
        <v>0</v>
      </c>
      <c r="G42" s="321">
        <v>38</v>
      </c>
      <c r="H42" s="320" t="s">
        <v>136</v>
      </c>
      <c r="I42" s="320" t="s">
        <v>1491</v>
      </c>
    </row>
    <row r="43" spans="1:9" ht="15" customHeight="1">
      <c r="A43" s="317">
        <v>38</v>
      </c>
      <c r="B43" s="364" t="s">
        <v>1490</v>
      </c>
      <c r="C43" s="319" t="s">
        <v>1489</v>
      </c>
      <c r="D43" s="317">
        <v>1</v>
      </c>
      <c r="E43" s="317">
        <v>0</v>
      </c>
      <c r="F43" s="321">
        <v>0</v>
      </c>
      <c r="G43" s="321">
        <v>15</v>
      </c>
      <c r="H43" s="320" t="s">
        <v>136</v>
      </c>
      <c r="I43" s="320"/>
    </row>
    <row r="44" spans="1:9" ht="15" customHeight="1">
      <c r="A44" s="317">
        <v>39</v>
      </c>
      <c r="B44" s="364" t="s">
        <v>1488</v>
      </c>
      <c r="C44" s="319" t="s">
        <v>1487</v>
      </c>
      <c r="D44" s="317">
        <v>1</v>
      </c>
      <c r="E44" s="317">
        <v>0</v>
      </c>
      <c r="F44" s="321">
        <v>0</v>
      </c>
      <c r="G44" s="321">
        <v>15</v>
      </c>
      <c r="H44" s="320" t="s">
        <v>136</v>
      </c>
      <c r="I44" s="320"/>
    </row>
    <row r="45" spans="1:9" ht="15" customHeight="1">
      <c r="A45" s="317">
        <v>40</v>
      </c>
      <c r="B45" s="364" t="s">
        <v>1486</v>
      </c>
      <c r="C45" s="319" t="s">
        <v>1485</v>
      </c>
      <c r="D45" s="317">
        <v>1</v>
      </c>
      <c r="E45" s="317">
        <v>0</v>
      </c>
      <c r="F45" s="321">
        <v>0</v>
      </c>
      <c r="G45" s="321">
        <v>15</v>
      </c>
      <c r="H45" s="320" t="s">
        <v>136</v>
      </c>
      <c r="I45" s="320"/>
    </row>
    <row r="46" spans="1:9" ht="15" customHeight="1">
      <c r="A46" s="317">
        <v>41</v>
      </c>
      <c r="B46" s="364" t="s">
        <v>1484</v>
      </c>
      <c r="C46" s="319" t="s">
        <v>1483</v>
      </c>
      <c r="D46" s="317">
        <v>24</v>
      </c>
      <c r="E46" s="317">
        <v>2</v>
      </c>
      <c r="F46" s="321">
        <v>0</v>
      </c>
      <c r="G46" s="321">
        <v>370</v>
      </c>
      <c r="H46" s="320" t="s">
        <v>136</v>
      </c>
      <c r="I46" s="320"/>
    </row>
    <row r="47" spans="1:9" ht="15" customHeight="1">
      <c r="A47" s="317">
        <v>42</v>
      </c>
      <c r="B47" s="364" t="s">
        <v>1482</v>
      </c>
      <c r="C47" s="319" t="s">
        <v>1481</v>
      </c>
      <c r="D47" s="317">
        <v>1</v>
      </c>
      <c r="E47" s="317">
        <v>0</v>
      </c>
      <c r="F47" s="321">
        <v>15</v>
      </c>
      <c r="G47" s="321">
        <v>0</v>
      </c>
      <c r="H47" s="320" t="s">
        <v>136</v>
      </c>
      <c r="I47" s="320"/>
    </row>
    <row r="48" spans="1:9" ht="15" customHeight="1">
      <c r="A48" s="317">
        <v>43</v>
      </c>
      <c r="B48" s="364" t="s">
        <v>1480</v>
      </c>
      <c r="C48" s="319" t="s">
        <v>630</v>
      </c>
      <c r="D48" s="317">
        <v>2</v>
      </c>
      <c r="E48" s="317">
        <v>0</v>
      </c>
      <c r="F48" s="321">
        <v>30</v>
      </c>
      <c r="G48" s="321">
        <v>15</v>
      </c>
      <c r="H48" s="320" t="s">
        <v>136</v>
      </c>
      <c r="I48" s="320"/>
    </row>
    <row r="49" spans="1:9" ht="15" customHeight="1">
      <c r="A49" s="317">
        <v>44</v>
      </c>
      <c r="B49" s="364" t="s">
        <v>1479</v>
      </c>
      <c r="C49" s="319" t="s">
        <v>1478</v>
      </c>
      <c r="D49" s="317">
        <v>1</v>
      </c>
      <c r="E49" s="317">
        <v>0</v>
      </c>
      <c r="F49" s="321">
        <v>0</v>
      </c>
      <c r="G49" s="321">
        <v>0</v>
      </c>
      <c r="H49" s="320" t="s">
        <v>648</v>
      </c>
      <c r="I49" s="320"/>
    </row>
    <row r="50" spans="1:9" ht="15" customHeight="1">
      <c r="A50" s="317">
        <v>45</v>
      </c>
      <c r="B50" s="364" t="s">
        <v>1477</v>
      </c>
      <c r="C50" s="319" t="s">
        <v>1476</v>
      </c>
      <c r="D50" s="317">
        <v>4</v>
      </c>
      <c r="E50" s="317">
        <v>0</v>
      </c>
      <c r="F50" s="321">
        <v>0</v>
      </c>
      <c r="G50" s="321">
        <v>60</v>
      </c>
      <c r="H50" s="320" t="s">
        <v>136</v>
      </c>
      <c r="I50" s="320"/>
    </row>
    <row r="51" spans="1:9" ht="15" customHeight="1">
      <c r="A51" s="317">
        <v>46</v>
      </c>
      <c r="B51" s="318" t="s">
        <v>1475</v>
      </c>
      <c r="C51" s="319" t="s">
        <v>1474</v>
      </c>
      <c r="D51" s="317">
        <v>1</v>
      </c>
      <c r="E51" s="365">
        <v>0</v>
      </c>
      <c r="F51" s="321">
        <v>0</v>
      </c>
      <c r="G51" s="321">
        <v>15</v>
      </c>
      <c r="H51" s="320" t="s">
        <v>136</v>
      </c>
      <c r="I51" s="320"/>
    </row>
    <row r="52" spans="1:9" ht="15" customHeight="1">
      <c r="A52" s="317">
        <v>47</v>
      </c>
      <c r="B52" s="364" t="s">
        <v>1473</v>
      </c>
      <c r="C52" s="319" t="s">
        <v>1472</v>
      </c>
      <c r="D52" s="317">
        <v>3</v>
      </c>
      <c r="E52" s="317">
        <v>0</v>
      </c>
      <c r="F52" s="321">
        <v>0</v>
      </c>
      <c r="G52" s="321">
        <v>30</v>
      </c>
      <c r="H52" s="320" t="s">
        <v>136</v>
      </c>
      <c r="I52" s="320"/>
    </row>
    <row r="53" spans="1:9" ht="15" customHeight="1">
      <c r="A53" s="317">
        <v>48</v>
      </c>
      <c r="B53" s="364" t="s">
        <v>1471</v>
      </c>
      <c r="C53" s="319" t="s">
        <v>1470</v>
      </c>
      <c r="D53" s="317">
        <v>1</v>
      </c>
      <c r="E53" s="317">
        <v>1</v>
      </c>
      <c r="F53" s="321">
        <v>0</v>
      </c>
      <c r="G53" s="321">
        <v>20</v>
      </c>
      <c r="H53" s="320" t="s">
        <v>136</v>
      </c>
      <c r="I53" s="320"/>
    </row>
    <row r="54" spans="1:9" ht="15" customHeight="1">
      <c r="A54" s="317">
        <v>49</v>
      </c>
      <c r="B54" s="364" t="s">
        <v>1469</v>
      </c>
      <c r="C54" s="319" t="s">
        <v>1468</v>
      </c>
      <c r="D54" s="317">
        <v>18</v>
      </c>
      <c r="E54" s="317">
        <v>1</v>
      </c>
      <c r="F54" s="321">
        <v>0</v>
      </c>
      <c r="G54" s="321">
        <v>212</v>
      </c>
      <c r="H54" s="320" t="s">
        <v>136</v>
      </c>
      <c r="I54" s="320"/>
    </row>
    <row r="55" spans="1:9" ht="15" customHeight="1">
      <c r="A55" s="317">
        <v>50</v>
      </c>
      <c r="B55" s="364" t="s">
        <v>1467</v>
      </c>
      <c r="C55" s="319" t="s">
        <v>1466</v>
      </c>
      <c r="D55" s="317">
        <v>2</v>
      </c>
      <c r="E55" s="317">
        <v>0</v>
      </c>
      <c r="F55" s="321">
        <v>0</v>
      </c>
      <c r="G55" s="321">
        <v>30</v>
      </c>
      <c r="H55" s="320" t="s">
        <v>136</v>
      </c>
      <c r="I55" s="320"/>
    </row>
    <row r="56" spans="1:9" ht="15" customHeight="1">
      <c r="A56" s="317">
        <v>51</v>
      </c>
      <c r="B56" s="318" t="s">
        <v>1465</v>
      </c>
      <c r="C56" s="319" t="s">
        <v>1464</v>
      </c>
      <c r="D56" s="317">
        <v>3</v>
      </c>
      <c r="E56" s="365">
        <v>0</v>
      </c>
      <c r="F56" s="321">
        <v>0</v>
      </c>
      <c r="G56" s="321">
        <v>45</v>
      </c>
      <c r="H56" s="320" t="s">
        <v>136</v>
      </c>
      <c r="I56" s="320"/>
    </row>
    <row r="57" spans="1:9" ht="15" customHeight="1">
      <c r="A57" s="317">
        <v>52</v>
      </c>
      <c r="B57" s="364" t="s">
        <v>1463</v>
      </c>
      <c r="C57" s="319" t="s">
        <v>1462</v>
      </c>
      <c r="D57" s="317">
        <v>1</v>
      </c>
      <c r="E57" s="317">
        <v>0</v>
      </c>
      <c r="F57" s="321">
        <v>0</v>
      </c>
      <c r="G57" s="321">
        <v>17</v>
      </c>
      <c r="H57" s="320" t="s">
        <v>136</v>
      </c>
      <c r="I57" s="320"/>
    </row>
    <row r="58" spans="1:9" ht="15" customHeight="1">
      <c r="A58" s="317">
        <v>53</v>
      </c>
      <c r="B58" s="364" t="s">
        <v>1461</v>
      </c>
      <c r="C58" s="319" t="s">
        <v>1460</v>
      </c>
      <c r="D58" s="317">
        <v>1</v>
      </c>
      <c r="E58" s="317">
        <v>0</v>
      </c>
      <c r="F58" s="321">
        <v>0</v>
      </c>
      <c r="G58" s="321">
        <v>15</v>
      </c>
      <c r="H58" s="320" t="s">
        <v>136</v>
      </c>
      <c r="I58" s="320"/>
    </row>
    <row r="59" spans="1:9" ht="15" customHeight="1">
      <c r="A59" s="317">
        <v>54</v>
      </c>
      <c r="B59" s="364" t="s">
        <v>1459</v>
      </c>
      <c r="C59" s="319" t="s">
        <v>1418</v>
      </c>
      <c r="D59" s="317">
        <v>1</v>
      </c>
      <c r="E59" s="317">
        <v>0</v>
      </c>
      <c r="F59" s="321">
        <v>0</v>
      </c>
      <c r="G59" s="321">
        <v>15</v>
      </c>
      <c r="H59" s="320" t="s">
        <v>136</v>
      </c>
      <c r="I59" s="320"/>
    </row>
    <row r="60" spans="1:9" ht="15" customHeight="1">
      <c r="A60" s="317">
        <v>55</v>
      </c>
      <c r="B60" s="364" t="s">
        <v>1458</v>
      </c>
      <c r="C60" s="319" t="s">
        <v>1457</v>
      </c>
      <c r="D60" s="317">
        <v>1</v>
      </c>
      <c r="E60" s="317">
        <v>0</v>
      </c>
      <c r="F60" s="321">
        <v>0</v>
      </c>
      <c r="G60" s="321">
        <v>15</v>
      </c>
      <c r="H60" s="320" t="s">
        <v>136</v>
      </c>
      <c r="I60" s="320"/>
    </row>
    <row r="61" spans="1:9" ht="15" customHeight="1">
      <c r="A61" s="317">
        <v>56</v>
      </c>
      <c r="B61" s="364" t="s">
        <v>1456</v>
      </c>
      <c r="C61" s="319" t="s">
        <v>1418</v>
      </c>
      <c r="D61" s="317">
        <v>1</v>
      </c>
      <c r="E61" s="317">
        <v>0</v>
      </c>
      <c r="F61" s="321">
        <v>0</v>
      </c>
      <c r="G61" s="321">
        <v>15</v>
      </c>
      <c r="H61" s="320" t="s">
        <v>136</v>
      </c>
      <c r="I61" s="320"/>
    </row>
    <row r="62" spans="1:9" ht="15" customHeight="1">
      <c r="A62" s="317">
        <v>57</v>
      </c>
      <c r="B62" s="364" t="s">
        <v>1455</v>
      </c>
      <c r="C62" s="319" t="s">
        <v>1454</v>
      </c>
      <c r="D62" s="317">
        <v>1</v>
      </c>
      <c r="E62" s="317">
        <v>0</v>
      </c>
      <c r="F62" s="321">
        <v>0</v>
      </c>
      <c r="G62" s="321">
        <v>15</v>
      </c>
      <c r="H62" s="320" t="s">
        <v>136</v>
      </c>
      <c r="I62" s="320"/>
    </row>
    <row r="63" spans="1:9" ht="15" customHeight="1">
      <c r="A63" s="317">
        <v>58</v>
      </c>
      <c r="B63" s="364" t="s">
        <v>1453</v>
      </c>
      <c r="C63" s="319" t="s">
        <v>1452</v>
      </c>
      <c r="D63" s="317">
        <v>2</v>
      </c>
      <c r="E63" s="317">
        <v>0</v>
      </c>
      <c r="F63" s="321">
        <v>30</v>
      </c>
      <c r="G63" s="321">
        <v>0</v>
      </c>
      <c r="H63" s="320" t="s">
        <v>136</v>
      </c>
      <c r="I63" s="320"/>
    </row>
    <row r="64" spans="1:9" ht="15" customHeight="1">
      <c r="A64" s="317">
        <v>59</v>
      </c>
      <c r="B64" s="364" t="s">
        <v>1451</v>
      </c>
      <c r="C64" s="319" t="s">
        <v>1450</v>
      </c>
      <c r="D64" s="317">
        <v>35</v>
      </c>
      <c r="E64" s="317">
        <v>2</v>
      </c>
      <c r="F64" s="321">
        <v>0</v>
      </c>
      <c r="G64" s="321">
        <v>544</v>
      </c>
      <c r="H64" s="320" t="s">
        <v>136</v>
      </c>
      <c r="I64" s="320"/>
    </row>
    <row r="65" spans="1:11" ht="15" customHeight="1">
      <c r="A65" s="317">
        <v>60</v>
      </c>
      <c r="B65" s="364" t="s">
        <v>1449</v>
      </c>
      <c r="C65" s="319" t="s">
        <v>1448</v>
      </c>
      <c r="D65" s="317">
        <v>4</v>
      </c>
      <c r="E65" s="317">
        <v>0</v>
      </c>
      <c r="F65" s="321">
        <v>0</v>
      </c>
      <c r="G65" s="321">
        <v>30</v>
      </c>
      <c r="H65" s="320" t="s">
        <v>136</v>
      </c>
      <c r="I65" s="320"/>
    </row>
    <row r="66" spans="1:11" ht="15" customHeight="1">
      <c r="A66" s="317">
        <v>61</v>
      </c>
      <c r="B66" s="364" t="s">
        <v>1447</v>
      </c>
      <c r="C66" s="319" t="s">
        <v>1446</v>
      </c>
      <c r="D66" s="317">
        <v>1</v>
      </c>
      <c r="E66" s="317">
        <v>0</v>
      </c>
      <c r="F66" s="321">
        <v>0</v>
      </c>
      <c r="G66" s="321">
        <v>15</v>
      </c>
      <c r="H66" s="320" t="s">
        <v>136</v>
      </c>
      <c r="I66" s="320"/>
    </row>
    <row r="67" spans="1:11" ht="15" customHeight="1">
      <c r="A67" s="317">
        <v>62</v>
      </c>
      <c r="B67" s="364" t="s">
        <v>1445</v>
      </c>
      <c r="C67" s="319" t="s">
        <v>1444</v>
      </c>
      <c r="D67" s="317">
        <v>2</v>
      </c>
      <c r="E67" s="317" t="s">
        <v>1443</v>
      </c>
      <c r="F67" s="321">
        <v>15</v>
      </c>
      <c r="G67" s="321">
        <v>15</v>
      </c>
      <c r="H67" s="320" t="s">
        <v>136</v>
      </c>
      <c r="I67" s="320"/>
    </row>
    <row r="68" spans="1:11" ht="15" customHeight="1">
      <c r="A68" s="317">
        <v>63</v>
      </c>
      <c r="B68" s="364" t="s">
        <v>1442</v>
      </c>
      <c r="C68" s="319" t="s">
        <v>596</v>
      </c>
      <c r="D68" s="317">
        <v>1</v>
      </c>
      <c r="E68" s="317">
        <v>0</v>
      </c>
      <c r="F68" s="321">
        <v>15</v>
      </c>
      <c r="G68" s="321">
        <v>0</v>
      </c>
      <c r="H68" s="320" t="s">
        <v>136</v>
      </c>
      <c r="I68" s="320"/>
    </row>
    <row r="69" spans="1:11" ht="15" customHeight="1">
      <c r="A69" s="317">
        <v>64</v>
      </c>
      <c r="B69" s="364" t="s">
        <v>1441</v>
      </c>
      <c r="C69" s="319" t="s">
        <v>1440</v>
      </c>
      <c r="D69" s="317">
        <v>3</v>
      </c>
      <c r="E69" s="317">
        <v>0</v>
      </c>
      <c r="F69" s="321">
        <v>30</v>
      </c>
      <c r="G69" s="321">
        <v>0</v>
      </c>
      <c r="H69" s="320" t="s">
        <v>136</v>
      </c>
      <c r="I69" s="320"/>
    </row>
    <row r="70" spans="1:11" ht="15" customHeight="1">
      <c r="A70" s="317">
        <v>65</v>
      </c>
      <c r="B70" s="364" t="s">
        <v>1439</v>
      </c>
      <c r="C70" s="319" t="s">
        <v>1438</v>
      </c>
      <c r="D70" s="317">
        <v>1</v>
      </c>
      <c r="E70" s="317">
        <v>0</v>
      </c>
      <c r="F70" s="321">
        <v>0</v>
      </c>
      <c r="G70" s="321">
        <v>15</v>
      </c>
      <c r="H70" s="320" t="s">
        <v>136</v>
      </c>
      <c r="I70" s="320"/>
    </row>
    <row r="71" spans="1:11" ht="15" customHeight="1">
      <c r="A71" s="317">
        <v>66</v>
      </c>
      <c r="B71" s="364" t="s">
        <v>1437</v>
      </c>
      <c r="C71" s="319" t="s">
        <v>1318</v>
      </c>
      <c r="D71" s="317">
        <v>31</v>
      </c>
      <c r="E71" s="317">
        <v>0</v>
      </c>
      <c r="F71" s="321">
        <v>0</v>
      </c>
      <c r="G71" s="321">
        <v>465</v>
      </c>
      <c r="H71" s="320" t="s">
        <v>136</v>
      </c>
      <c r="I71" s="320"/>
    </row>
    <row r="72" spans="1:11" ht="15" customHeight="1">
      <c r="A72" s="317">
        <v>67</v>
      </c>
      <c r="B72" s="364" t="s">
        <v>1436</v>
      </c>
      <c r="C72" s="319" t="s">
        <v>1435</v>
      </c>
      <c r="D72" s="317">
        <v>1</v>
      </c>
      <c r="E72" s="317">
        <v>1</v>
      </c>
      <c r="F72" s="321">
        <v>0</v>
      </c>
      <c r="G72" s="321">
        <v>20</v>
      </c>
      <c r="H72" s="320" t="s">
        <v>136</v>
      </c>
      <c r="I72" s="320"/>
    </row>
    <row r="73" spans="1:11" ht="15" customHeight="1">
      <c r="A73" s="317">
        <v>68</v>
      </c>
      <c r="B73" s="364" t="s">
        <v>1434</v>
      </c>
      <c r="C73" s="319" t="s">
        <v>1433</v>
      </c>
      <c r="D73" s="317">
        <v>1</v>
      </c>
      <c r="E73" s="317">
        <v>0</v>
      </c>
      <c r="F73" s="321">
        <v>0</v>
      </c>
      <c r="G73" s="321">
        <v>15</v>
      </c>
      <c r="H73" s="320" t="s">
        <v>136</v>
      </c>
      <c r="I73" s="320"/>
    </row>
    <row r="74" spans="1:11" ht="15" customHeight="1">
      <c r="A74" s="317">
        <v>69</v>
      </c>
      <c r="B74" s="364" t="s">
        <v>1432</v>
      </c>
      <c r="C74" s="319" t="s">
        <v>1431</v>
      </c>
      <c r="D74" s="317">
        <v>2</v>
      </c>
      <c r="E74" s="317">
        <v>0</v>
      </c>
      <c r="F74" s="321">
        <v>0</v>
      </c>
      <c r="G74" s="321">
        <v>23</v>
      </c>
      <c r="H74" s="320" t="s">
        <v>136</v>
      </c>
      <c r="I74" s="320"/>
    </row>
    <row r="75" spans="1:11" ht="15" customHeight="1">
      <c r="A75" s="317">
        <v>70</v>
      </c>
      <c r="B75" s="364" t="s">
        <v>1430</v>
      </c>
      <c r="C75" s="319" t="s">
        <v>1418</v>
      </c>
      <c r="D75" s="317">
        <v>1</v>
      </c>
      <c r="E75" s="317">
        <v>0</v>
      </c>
      <c r="F75" s="321">
        <v>0</v>
      </c>
      <c r="G75" s="321">
        <v>15</v>
      </c>
      <c r="H75" s="320" t="s">
        <v>136</v>
      </c>
      <c r="I75" s="320"/>
    </row>
    <row r="76" spans="1:11" ht="15" customHeight="1">
      <c r="A76" s="317">
        <v>71</v>
      </c>
      <c r="B76" s="364" t="s">
        <v>1429</v>
      </c>
      <c r="C76" s="319" t="s">
        <v>1428</v>
      </c>
      <c r="D76" s="317">
        <v>31</v>
      </c>
      <c r="E76" s="317">
        <v>0</v>
      </c>
      <c r="F76" s="321">
        <v>0</v>
      </c>
      <c r="G76" s="321">
        <v>465</v>
      </c>
      <c r="H76" s="320" t="s">
        <v>136</v>
      </c>
      <c r="I76" s="320"/>
    </row>
    <row r="77" spans="1:11" ht="15" customHeight="1">
      <c r="A77" s="317">
        <v>72</v>
      </c>
      <c r="B77" s="364" t="s">
        <v>1427</v>
      </c>
      <c r="C77" s="319" t="s">
        <v>630</v>
      </c>
      <c r="D77" s="317">
        <v>2</v>
      </c>
      <c r="E77" s="317">
        <v>0</v>
      </c>
      <c r="F77" s="321">
        <v>30</v>
      </c>
      <c r="G77" s="321">
        <v>0</v>
      </c>
      <c r="H77" s="320" t="s">
        <v>136</v>
      </c>
      <c r="I77" s="320"/>
    </row>
    <row r="78" spans="1:11" ht="15" customHeight="1">
      <c r="A78" s="317">
        <v>73</v>
      </c>
      <c r="B78" s="364" t="s">
        <v>1426</v>
      </c>
      <c r="C78" s="319" t="s">
        <v>1425</v>
      </c>
      <c r="D78" s="317">
        <v>15</v>
      </c>
      <c r="E78" s="317">
        <v>2</v>
      </c>
      <c r="F78" s="321">
        <v>0</v>
      </c>
      <c r="G78" s="321">
        <v>235</v>
      </c>
      <c r="H78" s="320" t="s">
        <v>136</v>
      </c>
      <c r="I78" s="320"/>
    </row>
    <row r="79" spans="1:11" ht="15" customHeight="1">
      <c r="A79" s="317">
        <v>74</v>
      </c>
      <c r="B79" s="364" t="s">
        <v>1424</v>
      </c>
      <c r="C79" s="319" t="s">
        <v>1423</v>
      </c>
      <c r="D79" s="317">
        <v>3</v>
      </c>
      <c r="E79" s="317">
        <v>0</v>
      </c>
      <c r="F79" s="321">
        <v>0</v>
      </c>
      <c r="G79" s="321">
        <v>45</v>
      </c>
      <c r="H79" s="320" t="s">
        <v>136</v>
      </c>
      <c r="I79" s="320"/>
    </row>
    <row r="80" spans="1:11" ht="15" customHeight="1">
      <c r="A80" s="317">
        <v>75</v>
      </c>
      <c r="B80" s="364" t="s">
        <v>1421</v>
      </c>
      <c r="C80" s="319" t="s">
        <v>1422</v>
      </c>
      <c r="D80" s="317">
        <v>1</v>
      </c>
      <c r="E80" s="317">
        <v>0</v>
      </c>
      <c r="F80" s="321">
        <v>0</v>
      </c>
      <c r="G80" s="321">
        <v>15</v>
      </c>
      <c r="H80" s="320" t="s">
        <v>136</v>
      </c>
      <c r="I80" s="320"/>
      <c r="K80" s="181" t="s">
        <v>428</v>
      </c>
    </row>
    <row r="81" spans="1:13" ht="15" customHeight="1">
      <c r="A81" s="317">
        <v>76</v>
      </c>
      <c r="B81" s="364" t="s">
        <v>1421</v>
      </c>
      <c r="C81" s="319" t="s">
        <v>1420</v>
      </c>
      <c r="D81" s="317">
        <v>3</v>
      </c>
      <c r="E81" s="317">
        <v>0</v>
      </c>
      <c r="F81" s="321">
        <v>0</v>
      </c>
      <c r="G81" s="321">
        <v>30</v>
      </c>
      <c r="H81" s="320" t="s">
        <v>136</v>
      </c>
      <c r="I81" s="320"/>
    </row>
    <row r="82" spans="1:13" ht="15" customHeight="1">
      <c r="A82" s="317">
        <v>77</v>
      </c>
      <c r="B82" s="364" t="s">
        <v>1419</v>
      </c>
      <c r="C82" s="319" t="s">
        <v>1418</v>
      </c>
      <c r="D82" s="317">
        <v>2</v>
      </c>
      <c r="E82" s="317">
        <v>0</v>
      </c>
      <c r="F82" s="321">
        <v>0</v>
      </c>
      <c r="G82" s="321">
        <v>30</v>
      </c>
      <c r="H82" s="320" t="s">
        <v>136</v>
      </c>
      <c r="I82" s="320"/>
    </row>
    <row r="83" spans="1:13" ht="15" customHeight="1">
      <c r="A83" s="317">
        <v>78</v>
      </c>
      <c r="B83" s="364" t="s">
        <v>1417</v>
      </c>
      <c r="C83" s="319" t="s">
        <v>1416</v>
      </c>
      <c r="D83" s="317">
        <v>1</v>
      </c>
      <c r="E83" s="317">
        <v>0</v>
      </c>
      <c r="F83" s="321">
        <v>0</v>
      </c>
      <c r="G83" s="321">
        <v>0</v>
      </c>
      <c r="H83" s="320" t="s">
        <v>135</v>
      </c>
      <c r="I83" s="320" t="s">
        <v>1415</v>
      </c>
    </row>
    <row r="84" spans="1:13" ht="15" customHeight="1">
      <c r="A84" s="317">
        <v>79</v>
      </c>
      <c r="B84" s="364" t="s">
        <v>1414</v>
      </c>
      <c r="C84" s="319" t="s">
        <v>1413</v>
      </c>
      <c r="D84" s="317">
        <v>3</v>
      </c>
      <c r="E84" s="317">
        <v>0</v>
      </c>
      <c r="F84" s="321">
        <v>0</v>
      </c>
      <c r="G84" s="321">
        <v>45</v>
      </c>
      <c r="H84" s="320" t="s">
        <v>136</v>
      </c>
      <c r="I84" s="320"/>
    </row>
    <row r="85" spans="1:13" ht="15" customHeight="1">
      <c r="A85" s="317">
        <v>80</v>
      </c>
      <c r="B85" s="364" t="s">
        <v>1412</v>
      </c>
      <c r="C85" s="319" t="s">
        <v>1411</v>
      </c>
      <c r="D85" s="317">
        <v>9</v>
      </c>
      <c r="E85" s="317">
        <v>0</v>
      </c>
      <c r="F85" s="321">
        <v>0</v>
      </c>
      <c r="G85" s="321">
        <v>135</v>
      </c>
      <c r="H85" s="320" t="s">
        <v>136</v>
      </c>
      <c r="I85" s="320"/>
    </row>
    <row r="86" spans="1:13" ht="15" customHeight="1">
      <c r="A86" s="317">
        <v>81</v>
      </c>
      <c r="B86" s="364" t="s">
        <v>1410</v>
      </c>
      <c r="C86" s="319" t="s">
        <v>1409</v>
      </c>
      <c r="D86" s="317">
        <v>1</v>
      </c>
      <c r="E86" s="317">
        <v>0</v>
      </c>
      <c r="F86" s="321">
        <v>0</v>
      </c>
      <c r="G86" s="321">
        <v>15</v>
      </c>
      <c r="H86" s="320" t="s">
        <v>136</v>
      </c>
      <c r="I86" s="320"/>
    </row>
    <row r="87" spans="1:13" ht="15" customHeight="1">
      <c r="A87" s="317">
        <v>82</v>
      </c>
      <c r="B87" s="364" t="s">
        <v>1408</v>
      </c>
      <c r="C87" s="319" t="s">
        <v>596</v>
      </c>
      <c r="D87" s="317">
        <v>1</v>
      </c>
      <c r="E87" s="317">
        <v>0</v>
      </c>
      <c r="F87" s="321">
        <v>15</v>
      </c>
      <c r="G87" s="321">
        <v>0</v>
      </c>
      <c r="H87" s="320" t="s">
        <v>136</v>
      </c>
      <c r="I87" s="320"/>
    </row>
    <row r="88" spans="1:13" ht="15" customHeight="1">
      <c r="A88" s="317">
        <v>83</v>
      </c>
      <c r="B88" s="364" t="s">
        <v>1407</v>
      </c>
      <c r="C88" s="319" t="s">
        <v>630</v>
      </c>
      <c r="D88" s="317">
        <v>1</v>
      </c>
      <c r="E88" s="317">
        <v>0</v>
      </c>
      <c r="F88" s="321">
        <v>15</v>
      </c>
      <c r="G88" s="321">
        <v>0</v>
      </c>
      <c r="H88" s="320" t="s">
        <v>136</v>
      </c>
      <c r="I88" s="320"/>
    </row>
    <row r="89" spans="1:13" ht="15" customHeight="1">
      <c r="A89" s="317">
        <v>84</v>
      </c>
      <c r="B89" s="364" t="s">
        <v>1406</v>
      </c>
      <c r="C89" s="319" t="s">
        <v>1405</v>
      </c>
      <c r="D89" s="317">
        <v>11</v>
      </c>
      <c r="E89" s="317">
        <v>0</v>
      </c>
      <c r="F89" s="321">
        <v>0</v>
      </c>
      <c r="G89" s="321">
        <v>211</v>
      </c>
      <c r="H89" s="320" t="s">
        <v>136</v>
      </c>
      <c r="I89" s="320"/>
    </row>
    <row r="90" spans="1:13" ht="15" customHeight="1">
      <c r="A90" s="317">
        <v>85</v>
      </c>
      <c r="B90" s="364" t="s">
        <v>1404</v>
      </c>
      <c r="C90" s="319" t="s">
        <v>1403</v>
      </c>
      <c r="D90" s="317">
        <v>1</v>
      </c>
      <c r="E90" s="317">
        <v>0</v>
      </c>
      <c r="F90" s="321">
        <v>0</v>
      </c>
      <c r="G90" s="321">
        <v>15</v>
      </c>
      <c r="H90" s="320" t="s">
        <v>136</v>
      </c>
      <c r="I90" s="320"/>
    </row>
    <row r="91" spans="1:13" ht="15" customHeight="1">
      <c r="A91" s="317">
        <v>86</v>
      </c>
      <c r="B91" s="364" t="s">
        <v>1402</v>
      </c>
      <c r="C91" s="319" t="s">
        <v>1401</v>
      </c>
      <c r="D91" s="317">
        <v>1</v>
      </c>
      <c r="E91" s="317">
        <v>0</v>
      </c>
      <c r="F91" s="321">
        <v>15</v>
      </c>
      <c r="G91" s="321">
        <v>0</v>
      </c>
      <c r="H91" s="320" t="s">
        <v>136</v>
      </c>
      <c r="I91" s="320"/>
    </row>
    <row r="92" spans="1:13" ht="15" customHeight="1">
      <c r="A92" s="317">
        <v>87</v>
      </c>
      <c r="B92" s="364" t="s">
        <v>1400</v>
      </c>
      <c r="C92" s="319" t="s">
        <v>1399</v>
      </c>
      <c r="D92" s="317">
        <v>1</v>
      </c>
      <c r="E92" s="317">
        <v>0</v>
      </c>
      <c r="F92" s="321">
        <v>0</v>
      </c>
      <c r="G92" s="321">
        <v>0</v>
      </c>
      <c r="H92" s="320" t="s">
        <v>648</v>
      </c>
      <c r="I92" s="320"/>
    </row>
    <row r="93" spans="1:13" ht="15" customHeight="1">
      <c r="A93" s="317">
        <v>88</v>
      </c>
      <c r="B93" s="364" t="s">
        <v>1398</v>
      </c>
      <c r="C93" s="319" t="s">
        <v>1397</v>
      </c>
      <c r="D93" s="317">
        <v>1</v>
      </c>
      <c r="E93" s="317">
        <v>1</v>
      </c>
      <c r="F93" s="321">
        <v>10</v>
      </c>
      <c r="G93" s="321">
        <v>10</v>
      </c>
      <c r="H93" s="320" t="s">
        <v>136</v>
      </c>
      <c r="I93" s="320"/>
    </row>
    <row r="94" spans="1:13" ht="15" customHeight="1">
      <c r="A94" s="317">
        <v>89</v>
      </c>
      <c r="B94" s="364" t="s">
        <v>1396</v>
      </c>
      <c r="C94" s="319" t="s">
        <v>1395</v>
      </c>
      <c r="D94" s="317">
        <v>1</v>
      </c>
      <c r="E94" s="317">
        <v>0</v>
      </c>
      <c r="F94" s="321">
        <v>0</v>
      </c>
      <c r="G94" s="321">
        <v>15</v>
      </c>
      <c r="H94" s="320" t="s">
        <v>136</v>
      </c>
      <c r="I94" s="320"/>
    </row>
    <row r="95" spans="1:13" ht="15" customHeight="1">
      <c r="A95" s="317">
        <v>90</v>
      </c>
      <c r="B95" s="364" t="s">
        <v>1394</v>
      </c>
      <c r="C95" s="319" t="s">
        <v>630</v>
      </c>
      <c r="D95" s="317">
        <v>1</v>
      </c>
      <c r="E95" s="317">
        <v>0</v>
      </c>
      <c r="F95" s="321">
        <v>15</v>
      </c>
      <c r="G95" s="321">
        <v>0</v>
      </c>
      <c r="H95" s="320" t="s">
        <v>136</v>
      </c>
      <c r="I95" s="320"/>
      <c r="M95" s="181">
        <v>0</v>
      </c>
    </row>
    <row r="96" spans="1:13" ht="15" customHeight="1">
      <c r="A96" s="317">
        <v>91</v>
      </c>
      <c r="B96" s="364" t="s">
        <v>1394</v>
      </c>
      <c r="C96" s="319" t="s">
        <v>1393</v>
      </c>
      <c r="D96" s="317">
        <v>1</v>
      </c>
      <c r="E96" s="317">
        <v>0</v>
      </c>
      <c r="F96" s="321">
        <v>15</v>
      </c>
      <c r="G96" s="321">
        <v>0</v>
      </c>
      <c r="H96" s="320" t="s">
        <v>136</v>
      </c>
      <c r="I96" s="320"/>
    </row>
    <row r="97" spans="1:9" ht="15" customHeight="1">
      <c r="A97" s="317">
        <v>92</v>
      </c>
      <c r="B97" s="364" t="s">
        <v>1392</v>
      </c>
      <c r="C97" s="319" t="s">
        <v>1391</v>
      </c>
      <c r="D97" s="317">
        <v>24</v>
      </c>
      <c r="E97" s="317">
        <v>4</v>
      </c>
      <c r="F97" s="321">
        <v>0</v>
      </c>
      <c r="G97" s="321">
        <v>380</v>
      </c>
      <c r="H97" s="320" t="s">
        <v>136</v>
      </c>
      <c r="I97" s="320"/>
    </row>
    <row r="98" spans="1:9" ht="15" customHeight="1">
      <c r="A98" s="317">
        <v>93</v>
      </c>
      <c r="B98" s="364" t="s">
        <v>1390</v>
      </c>
      <c r="C98" s="319" t="s">
        <v>1389</v>
      </c>
      <c r="D98" s="317">
        <v>2</v>
      </c>
      <c r="E98" s="317">
        <v>0</v>
      </c>
      <c r="F98" s="321">
        <v>0</v>
      </c>
      <c r="G98" s="321">
        <v>15</v>
      </c>
      <c r="H98" s="320" t="s">
        <v>136</v>
      </c>
      <c r="I98" s="320"/>
    </row>
    <row r="99" spans="1:9" ht="15" customHeight="1">
      <c r="A99" s="317">
        <v>94</v>
      </c>
      <c r="B99" s="364" t="s">
        <v>1388</v>
      </c>
      <c r="C99" s="319" t="s">
        <v>1387</v>
      </c>
      <c r="D99" s="317">
        <v>4</v>
      </c>
      <c r="E99" s="317">
        <v>0</v>
      </c>
      <c r="F99" s="321">
        <v>0</v>
      </c>
      <c r="G99" s="321">
        <v>60</v>
      </c>
      <c r="H99" s="320" t="s">
        <v>136</v>
      </c>
      <c r="I99" s="320"/>
    </row>
    <row r="100" spans="1:9" ht="15" customHeight="1">
      <c r="A100" s="317">
        <v>95</v>
      </c>
      <c r="B100" s="364" t="s">
        <v>1338</v>
      </c>
      <c r="C100" s="319" t="s">
        <v>1386</v>
      </c>
      <c r="D100" s="317">
        <v>78</v>
      </c>
      <c r="E100" s="317">
        <v>1</v>
      </c>
      <c r="F100" s="321">
        <v>0</v>
      </c>
      <c r="G100" s="321">
        <v>1175</v>
      </c>
      <c r="H100" s="320" t="s">
        <v>136</v>
      </c>
      <c r="I100" s="320"/>
    </row>
    <row r="101" spans="1:9" ht="15" customHeight="1">
      <c r="A101" s="317">
        <v>96</v>
      </c>
      <c r="B101" s="364" t="s">
        <v>1384</v>
      </c>
      <c r="C101" s="319" t="s">
        <v>630</v>
      </c>
      <c r="D101" s="317">
        <v>1</v>
      </c>
      <c r="E101" s="317">
        <v>0</v>
      </c>
      <c r="F101" s="321">
        <v>15</v>
      </c>
      <c r="G101" s="321">
        <v>0</v>
      </c>
      <c r="H101" s="320" t="s">
        <v>136</v>
      </c>
      <c r="I101" s="320"/>
    </row>
    <row r="102" spans="1:9" ht="15" customHeight="1">
      <c r="A102" s="317">
        <v>97</v>
      </c>
      <c r="B102" s="364" t="s">
        <v>1384</v>
      </c>
      <c r="C102" s="319" t="s">
        <v>1385</v>
      </c>
      <c r="D102" s="317">
        <v>1</v>
      </c>
      <c r="E102" s="317">
        <v>0</v>
      </c>
      <c r="F102" s="321">
        <v>0</v>
      </c>
      <c r="G102" s="321">
        <v>15</v>
      </c>
      <c r="H102" s="320" t="s">
        <v>136</v>
      </c>
      <c r="I102" s="320"/>
    </row>
    <row r="103" spans="1:9" ht="15" customHeight="1">
      <c r="A103" s="317">
        <v>98</v>
      </c>
      <c r="B103" s="364" t="s">
        <v>1384</v>
      </c>
      <c r="C103" s="319" t="s">
        <v>596</v>
      </c>
      <c r="D103" s="317">
        <v>3</v>
      </c>
      <c r="E103" s="317">
        <v>0</v>
      </c>
      <c r="F103" s="321">
        <v>0</v>
      </c>
      <c r="G103" s="321">
        <v>45</v>
      </c>
      <c r="H103" s="320" t="s">
        <v>136</v>
      </c>
      <c r="I103" s="320"/>
    </row>
    <row r="104" spans="1:9" ht="15" customHeight="1">
      <c r="A104" s="503" t="s">
        <v>3</v>
      </c>
      <c r="B104" s="504"/>
      <c r="C104" s="505"/>
      <c r="D104" s="456">
        <f>SUM(D6:D103)</f>
        <v>662</v>
      </c>
      <c r="E104" s="456">
        <f>SUM(E6:E103)</f>
        <v>21</v>
      </c>
      <c r="F104" s="457">
        <f>SUM(F6:F103)</f>
        <v>1365.5</v>
      </c>
      <c r="G104" s="457">
        <f>SUM(G6:G103)</f>
        <v>8101.5</v>
      </c>
      <c r="H104" s="458">
        <f>F104+G104</f>
        <v>9467</v>
      </c>
      <c r="I104" s="320"/>
    </row>
    <row r="105" spans="1:9" ht="15" customHeight="1">
      <c r="A105" s="371"/>
      <c r="B105" s="371"/>
      <c r="C105" s="371"/>
      <c r="D105" s="372"/>
      <c r="E105" s="372"/>
      <c r="F105" s="373"/>
      <c r="G105" s="373"/>
      <c r="H105" s="374"/>
      <c r="I105" s="374"/>
    </row>
    <row r="106" spans="1:9" ht="15" customHeight="1">
      <c r="A106" s="371"/>
      <c r="B106" s="371"/>
      <c r="C106" s="371"/>
      <c r="D106" s="372"/>
      <c r="E106" s="372"/>
      <c r="F106" s="373"/>
      <c r="G106" s="373"/>
      <c r="H106" s="374"/>
      <c r="I106" s="374"/>
    </row>
    <row r="107" spans="1:9" ht="15" customHeight="1">
      <c r="A107" s="371"/>
      <c r="B107" s="494" t="s">
        <v>0</v>
      </c>
      <c r="C107" s="495"/>
      <c r="D107" s="372"/>
      <c r="E107" s="372"/>
      <c r="F107" s="373"/>
      <c r="G107" s="373"/>
      <c r="H107" s="374"/>
      <c r="I107" s="374"/>
    </row>
    <row r="108" spans="1:9" ht="15" customHeight="1">
      <c r="A108" s="371"/>
      <c r="B108" s="355" t="s">
        <v>416</v>
      </c>
      <c r="C108" s="335">
        <f>F104</f>
        <v>1365.5</v>
      </c>
      <c r="D108" s="372"/>
      <c r="E108" s="372"/>
      <c r="H108" s="374"/>
      <c r="I108" s="374"/>
    </row>
    <row r="109" spans="1:9" ht="15" customHeight="1">
      <c r="A109" s="371"/>
      <c r="B109" s="355" t="s">
        <v>415</v>
      </c>
      <c r="C109" s="335">
        <f>G104</f>
        <v>8101.5</v>
      </c>
      <c r="D109" s="372"/>
      <c r="E109" s="372"/>
    </row>
    <row r="110" spans="1:9" ht="15" customHeight="1">
      <c r="A110" s="371"/>
      <c r="B110" s="355" t="s">
        <v>414</v>
      </c>
      <c r="C110" s="335">
        <v>933</v>
      </c>
      <c r="D110" s="372"/>
      <c r="E110" s="372"/>
    </row>
    <row r="111" spans="1:9" ht="15" customHeight="1">
      <c r="A111" s="371"/>
      <c r="B111" s="332" t="s">
        <v>3</v>
      </c>
      <c r="C111" s="333">
        <f>SUM(C108:C110)</f>
        <v>10400</v>
      </c>
      <c r="D111" s="372"/>
      <c r="E111" s="372"/>
    </row>
    <row r="112" spans="1:9" ht="15" customHeight="1">
      <c r="A112" s="371"/>
      <c r="B112" s="18"/>
      <c r="C112" s="18"/>
      <c r="D112" s="372"/>
      <c r="E112" s="372"/>
    </row>
    <row r="113" spans="1:3" ht="15" customHeight="1">
      <c r="A113" s="371"/>
      <c r="B113" s="18"/>
      <c r="C113" s="18"/>
    </row>
    <row r="114" spans="1:3">
      <c r="A114" s="11"/>
      <c r="B114" s="484" t="s">
        <v>51</v>
      </c>
      <c r="C114" s="485"/>
    </row>
    <row r="115" spans="1:3">
      <c r="A115" s="11"/>
      <c r="B115" s="355" t="s">
        <v>1383</v>
      </c>
      <c r="C115" s="335">
        <v>21</v>
      </c>
    </row>
    <row r="116" spans="1:3">
      <c r="A116" s="11"/>
      <c r="B116" s="355" t="s">
        <v>1014</v>
      </c>
      <c r="C116" s="335">
        <v>1520</v>
      </c>
    </row>
    <row r="117" spans="1:3">
      <c r="A117" s="11"/>
      <c r="B117" s="355" t="s">
        <v>1382</v>
      </c>
      <c r="C117" s="335">
        <v>20.81</v>
      </c>
    </row>
    <row r="118" spans="1:3">
      <c r="A118" s="11"/>
      <c r="B118" s="355" t="s">
        <v>1381</v>
      </c>
      <c r="C118" s="335">
        <v>17.010000000000002</v>
      </c>
    </row>
    <row r="119" spans="1:3">
      <c r="A119" s="11"/>
      <c r="B119" s="355" t="s">
        <v>1008</v>
      </c>
      <c r="C119" s="335">
        <v>120</v>
      </c>
    </row>
    <row r="120" spans="1:3">
      <c r="A120" s="11"/>
      <c r="B120" s="355" t="s">
        <v>1380</v>
      </c>
      <c r="C120" s="335">
        <v>87.5</v>
      </c>
    </row>
    <row r="121" spans="1:3">
      <c r="A121" s="11"/>
      <c r="B121" s="355" t="s">
        <v>1379</v>
      </c>
      <c r="C121" s="335">
        <v>81</v>
      </c>
    </row>
    <row r="122" spans="1:3">
      <c r="A122" s="11"/>
      <c r="B122" s="375" t="s">
        <v>1330</v>
      </c>
      <c r="C122" s="335">
        <v>553.29999999999995</v>
      </c>
    </row>
    <row r="123" spans="1:3">
      <c r="A123" s="11"/>
      <c r="B123" s="375" t="s">
        <v>1378</v>
      </c>
      <c r="C123" s="335">
        <v>342</v>
      </c>
    </row>
    <row r="124" spans="1:3">
      <c r="A124" s="11"/>
      <c r="B124" s="375" t="s">
        <v>1332</v>
      </c>
      <c r="C124" s="335">
        <v>80</v>
      </c>
    </row>
    <row r="125" spans="1:3">
      <c r="A125" s="11"/>
      <c r="B125" s="375" t="s">
        <v>1377</v>
      </c>
      <c r="C125" s="335">
        <v>30</v>
      </c>
    </row>
    <row r="126" spans="1:3">
      <c r="A126" s="11"/>
      <c r="B126" s="375" t="s">
        <v>1299</v>
      </c>
      <c r="C126" s="335">
        <v>60</v>
      </c>
    </row>
    <row r="127" spans="1:3">
      <c r="A127" s="11"/>
      <c r="B127" s="375" t="s">
        <v>1376</v>
      </c>
      <c r="C127" s="335">
        <v>170</v>
      </c>
    </row>
    <row r="128" spans="1:3">
      <c r="A128" s="11"/>
      <c r="B128" s="375" t="s">
        <v>1375</v>
      </c>
      <c r="C128" s="335">
        <v>40</v>
      </c>
    </row>
    <row r="129" spans="1:3">
      <c r="A129" s="11"/>
      <c r="B129" s="375" t="s">
        <v>576</v>
      </c>
      <c r="C129" s="335">
        <v>580</v>
      </c>
    </row>
    <row r="130" spans="1:3">
      <c r="A130" s="11"/>
      <c r="B130" s="375" t="s">
        <v>1372</v>
      </c>
      <c r="C130" s="335">
        <v>250</v>
      </c>
    </row>
    <row r="131" spans="1:3">
      <c r="A131" s="11"/>
      <c r="B131" s="375" t="s">
        <v>1374</v>
      </c>
      <c r="C131" s="335">
        <v>115</v>
      </c>
    </row>
    <row r="132" spans="1:3">
      <c r="A132" s="11"/>
      <c r="B132" s="375" t="s">
        <v>1373</v>
      </c>
      <c r="C132" s="335">
        <v>100</v>
      </c>
    </row>
    <row r="133" spans="1:3">
      <c r="A133" s="11"/>
      <c r="B133" s="375" t="s">
        <v>1371</v>
      </c>
      <c r="C133" s="335">
        <v>62.5</v>
      </c>
    </row>
    <row r="134" spans="1:3">
      <c r="A134" s="11"/>
      <c r="B134" s="375" t="s">
        <v>1366</v>
      </c>
      <c r="C134" s="335">
        <v>150</v>
      </c>
    </row>
    <row r="135" spans="1:3">
      <c r="A135" s="11"/>
      <c r="B135" s="375" t="s">
        <v>1370</v>
      </c>
      <c r="C135" s="335">
        <v>130</v>
      </c>
    </row>
    <row r="136" spans="1:3">
      <c r="A136" s="11"/>
      <c r="B136" s="375" t="s">
        <v>1297</v>
      </c>
      <c r="C136" s="335">
        <v>150</v>
      </c>
    </row>
    <row r="137" spans="1:3">
      <c r="A137" s="11"/>
      <c r="B137" s="375" t="s">
        <v>1009</v>
      </c>
      <c r="C137" s="335">
        <v>30</v>
      </c>
    </row>
    <row r="138" spans="1:3">
      <c r="A138" s="11"/>
      <c r="B138" s="375" t="s">
        <v>1369</v>
      </c>
      <c r="C138" s="335">
        <v>40</v>
      </c>
    </row>
    <row r="139" spans="1:3">
      <c r="A139" s="11"/>
      <c r="B139" s="375" t="s">
        <v>1368</v>
      </c>
      <c r="C139" s="335">
        <v>30</v>
      </c>
    </row>
    <row r="140" spans="1:3">
      <c r="A140" s="11"/>
      <c r="B140" s="375" t="s">
        <v>1298</v>
      </c>
      <c r="C140" s="335">
        <v>60</v>
      </c>
    </row>
    <row r="141" spans="1:3">
      <c r="A141" s="11"/>
      <c r="B141" s="375" t="s">
        <v>654</v>
      </c>
      <c r="C141" s="335">
        <v>370</v>
      </c>
    </row>
    <row r="142" spans="1:3">
      <c r="A142" s="11"/>
      <c r="B142" s="338" t="s">
        <v>3</v>
      </c>
      <c r="C142" s="339">
        <f>SUM(C115:C141)</f>
        <v>5210.12</v>
      </c>
    </row>
    <row r="143" spans="1:3">
      <c r="A143" s="11"/>
      <c r="B143" s="26"/>
      <c r="C143" s="26"/>
    </row>
    <row r="144" spans="1:3">
      <c r="A144" s="11"/>
      <c r="B144" s="26"/>
      <c r="C144" s="26"/>
    </row>
    <row r="145" spans="1:3">
      <c r="A145" s="11"/>
      <c r="B145" s="340" t="s">
        <v>0</v>
      </c>
      <c r="C145" s="341">
        <f>C111</f>
        <v>10400</v>
      </c>
    </row>
    <row r="146" spans="1:3">
      <c r="A146" s="11"/>
      <c r="B146" s="342" t="s">
        <v>51</v>
      </c>
      <c r="C146" s="343">
        <f>-C142</f>
        <v>-5210.12</v>
      </c>
    </row>
    <row r="147" spans="1:3">
      <c r="A147" s="11"/>
      <c r="B147" s="5" t="s">
        <v>130</v>
      </c>
      <c r="C147" s="344">
        <f>C145+C146</f>
        <v>5189.88</v>
      </c>
    </row>
    <row r="148" spans="1:3">
      <c r="A148" s="11"/>
      <c r="B148" s="376"/>
      <c r="C148" s="376"/>
    </row>
    <row r="149" spans="1:3">
      <c r="A149" s="11"/>
      <c r="B149" s="18"/>
      <c r="C149" s="18"/>
    </row>
    <row r="150" spans="1:3">
      <c r="A150" s="11"/>
      <c r="B150" s="501" t="s">
        <v>13</v>
      </c>
      <c r="C150" s="501"/>
    </row>
    <row r="151" spans="1:3">
      <c r="A151" s="11"/>
      <c r="B151" s="357" t="s">
        <v>46</v>
      </c>
      <c r="C151" s="358" t="s">
        <v>9</v>
      </c>
    </row>
    <row r="152" spans="1:3">
      <c r="A152" s="11"/>
      <c r="B152" s="359" t="str">
        <f>B83</f>
        <v>UE POMASQUI</v>
      </c>
      <c r="C152" s="360">
        <v>15</v>
      </c>
    </row>
    <row r="153" spans="1:3">
      <c r="A153" s="11"/>
      <c r="B153" s="361" t="s">
        <v>3</v>
      </c>
      <c r="C153" s="360">
        <f>SUBTOTAL(9,C152:C152)</f>
        <v>15</v>
      </c>
    </row>
    <row r="154" spans="1:3">
      <c r="A154" s="11"/>
    </row>
    <row r="155" spans="1:3">
      <c r="A155" s="11"/>
    </row>
    <row r="156" spans="1:3">
      <c r="A156" s="11"/>
    </row>
    <row r="157" spans="1:3">
      <c r="A157" s="11"/>
    </row>
    <row r="158" spans="1:3">
      <c r="A158" s="11"/>
    </row>
    <row r="159" spans="1:3">
      <c r="A159" s="11"/>
    </row>
    <row r="160" spans="1:3">
      <c r="A160" s="11"/>
    </row>
    <row r="161" spans="1:5">
      <c r="A161" s="11"/>
    </row>
    <row r="162" spans="1:5">
      <c r="A162" s="11"/>
    </row>
    <row r="163" spans="1:5">
      <c r="A163" s="11"/>
    </row>
    <row r="164" spans="1:5">
      <c r="A164" s="11"/>
    </row>
    <row r="165" spans="1:5">
      <c r="A165" s="11"/>
    </row>
    <row r="166" spans="1:5">
      <c r="A166" s="11"/>
    </row>
    <row r="167" spans="1:5">
      <c r="A167" s="11"/>
    </row>
    <row r="168" spans="1:5">
      <c r="A168" s="11"/>
    </row>
    <row r="169" spans="1:5">
      <c r="A169" s="11"/>
    </row>
    <row r="170" spans="1:5">
      <c r="A170" s="11"/>
    </row>
    <row r="171" spans="1:5">
      <c r="A171" s="11"/>
    </row>
    <row r="172" spans="1:5">
      <c r="A172" s="11"/>
    </row>
    <row r="173" spans="1:5">
      <c r="A173" s="11"/>
    </row>
    <row r="174" spans="1:5">
      <c r="A174" s="11"/>
    </row>
    <row r="175" spans="1:5">
      <c r="A175" s="11"/>
    </row>
    <row r="176" spans="1:5">
      <c r="A176" s="11"/>
      <c r="E176" s="11"/>
    </row>
    <row r="177" spans="1:6">
      <c r="A177" s="11"/>
      <c r="E177" s="11"/>
    </row>
    <row r="178" spans="1:6">
      <c r="A178" s="11"/>
      <c r="E178" s="11"/>
    </row>
    <row r="179" spans="1:6">
      <c r="A179" s="11"/>
      <c r="E179" s="11"/>
    </row>
    <row r="180" spans="1:6">
      <c r="A180" s="11"/>
      <c r="E180" s="11"/>
      <c r="F180" s="11"/>
    </row>
    <row r="181" spans="1:6">
      <c r="A181" s="11"/>
      <c r="B181" s="11"/>
      <c r="C181" s="11"/>
      <c r="D181" s="11"/>
      <c r="E181" s="11"/>
      <c r="F181" s="11"/>
    </row>
    <row r="182" spans="1:6">
      <c r="A182" s="11"/>
      <c r="B182" s="11"/>
      <c r="C182" s="11"/>
      <c r="D182" s="11"/>
      <c r="E182" s="11"/>
      <c r="F182" s="11"/>
    </row>
    <row r="183" spans="1:6">
      <c r="A183" s="11"/>
      <c r="B183" s="11"/>
      <c r="C183" s="11"/>
      <c r="D183" s="11"/>
      <c r="E183" s="11"/>
      <c r="F183" s="11"/>
    </row>
  </sheetData>
  <mergeCells count="8">
    <mergeCell ref="A1:I1"/>
    <mergeCell ref="A2:I2"/>
    <mergeCell ref="A3:I3"/>
    <mergeCell ref="B150:C150"/>
    <mergeCell ref="A4:I4"/>
    <mergeCell ref="A104:C104"/>
    <mergeCell ref="B107:C107"/>
    <mergeCell ref="B114:C114"/>
  </mergeCells>
  <pageMargins left="0.7" right="0.7" top="0.75" bottom="0.75" header="0.3" footer="0.3"/>
  <pageSetup paperSize="9" scale="6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zoomScale="80" zoomScaleNormal="80" workbookViewId="0">
      <selection activeCell="A71" sqref="A71:XFD97"/>
    </sheetView>
  </sheetViews>
  <sheetFormatPr baseColWidth="10" defaultRowHeight="15"/>
  <cols>
    <col min="1" max="1" width="6.42578125" style="181" customWidth="1"/>
    <col min="2" max="2" width="57.140625" style="181" customWidth="1"/>
    <col min="3" max="3" width="17.7109375" style="181" customWidth="1"/>
    <col min="4" max="4" width="17" style="181" customWidth="1"/>
    <col min="5" max="5" width="15" style="181" customWidth="1"/>
    <col min="6" max="6" width="14" style="181" customWidth="1"/>
    <col min="7" max="7" width="12.5703125" style="181" customWidth="1"/>
    <col min="8" max="8" width="14.28515625" style="181" customWidth="1"/>
    <col min="9" max="9" width="16.140625" style="181" customWidth="1"/>
    <col min="10" max="10" width="15.140625" style="181" customWidth="1"/>
    <col min="11" max="11" width="12.42578125" style="181" bestFit="1" customWidth="1"/>
    <col min="12" max="16384" width="11.42578125" style="181"/>
  </cols>
  <sheetData>
    <row r="1" spans="1:11">
      <c r="A1" s="486" t="s">
        <v>424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</row>
    <row r="2" spans="1:11">
      <c r="A2" s="486" t="s">
        <v>1328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</row>
    <row r="3" spans="1:11">
      <c r="A3" s="486" t="s">
        <v>1327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</row>
    <row r="5" spans="1:11" ht="25.5">
      <c r="A5" s="345" t="s">
        <v>457</v>
      </c>
      <c r="B5" s="345" t="s">
        <v>46</v>
      </c>
      <c r="C5" s="345" t="s">
        <v>635</v>
      </c>
      <c r="D5" s="345" t="s">
        <v>1326</v>
      </c>
      <c r="E5" s="345" t="s">
        <v>1325</v>
      </c>
      <c r="F5" s="345" t="s">
        <v>1025</v>
      </c>
      <c r="G5" s="345" t="s">
        <v>640</v>
      </c>
      <c r="H5" s="345" t="s">
        <v>1024</v>
      </c>
      <c r="I5" s="345" t="s">
        <v>1023</v>
      </c>
      <c r="J5" s="345" t="s">
        <v>3</v>
      </c>
      <c r="K5" s="345" t="s">
        <v>1324</v>
      </c>
    </row>
    <row r="6" spans="1:11">
      <c r="A6" s="377">
        <v>1</v>
      </c>
      <c r="B6" s="377" t="s">
        <v>348</v>
      </c>
      <c r="C6" s="377" t="s">
        <v>634</v>
      </c>
      <c r="D6" s="378">
        <v>9</v>
      </c>
      <c r="E6" s="379" t="s">
        <v>655</v>
      </c>
      <c r="F6" s="379" t="s">
        <v>655</v>
      </c>
      <c r="G6" s="380">
        <v>1</v>
      </c>
      <c r="H6" s="381">
        <v>0</v>
      </c>
      <c r="I6" s="381">
        <v>148</v>
      </c>
      <c r="J6" s="381">
        <f t="shared" ref="J6:J37" si="0">H6+I6</f>
        <v>148</v>
      </c>
      <c r="K6" s="382" t="s">
        <v>136</v>
      </c>
    </row>
    <row r="7" spans="1:11">
      <c r="A7" s="377">
        <v>2</v>
      </c>
      <c r="B7" s="377" t="s">
        <v>348</v>
      </c>
      <c r="C7" s="377" t="s">
        <v>634</v>
      </c>
      <c r="D7" s="378">
        <v>31</v>
      </c>
      <c r="E7" s="378">
        <v>2</v>
      </c>
      <c r="F7" s="380">
        <v>1</v>
      </c>
      <c r="G7" s="379" t="s">
        <v>655</v>
      </c>
      <c r="H7" s="381">
        <v>0</v>
      </c>
      <c r="I7" s="381">
        <v>533</v>
      </c>
      <c r="J7" s="381">
        <f t="shared" si="0"/>
        <v>533</v>
      </c>
      <c r="K7" s="382" t="s">
        <v>136</v>
      </c>
    </row>
    <row r="8" spans="1:11">
      <c r="A8" s="377">
        <v>3</v>
      </c>
      <c r="B8" s="377" t="s">
        <v>344</v>
      </c>
      <c r="C8" s="377" t="s">
        <v>633</v>
      </c>
      <c r="D8" s="378">
        <v>23</v>
      </c>
      <c r="E8" s="378">
        <v>1</v>
      </c>
      <c r="F8" s="379" t="s">
        <v>655</v>
      </c>
      <c r="G8" s="379" t="s">
        <v>655</v>
      </c>
      <c r="H8" s="381">
        <v>384</v>
      </c>
      <c r="I8" s="381">
        <v>0</v>
      </c>
      <c r="J8" s="381">
        <f t="shared" si="0"/>
        <v>384</v>
      </c>
      <c r="K8" s="382" t="s">
        <v>136</v>
      </c>
    </row>
    <row r="9" spans="1:11">
      <c r="A9" s="377">
        <v>4</v>
      </c>
      <c r="B9" s="377" t="s">
        <v>653</v>
      </c>
      <c r="C9" s="377" t="s">
        <v>632</v>
      </c>
      <c r="D9" s="378">
        <v>18</v>
      </c>
      <c r="E9" s="379" t="s">
        <v>655</v>
      </c>
      <c r="F9" s="380">
        <v>3</v>
      </c>
      <c r="G9" s="379" t="s">
        <v>655</v>
      </c>
      <c r="H9" s="381">
        <v>287</v>
      </c>
      <c r="I9" s="381">
        <v>0</v>
      </c>
      <c r="J9" s="381">
        <f t="shared" si="0"/>
        <v>287</v>
      </c>
      <c r="K9" s="382" t="s">
        <v>136</v>
      </c>
    </row>
    <row r="10" spans="1:11">
      <c r="A10" s="377">
        <v>5</v>
      </c>
      <c r="B10" s="377" t="s">
        <v>652</v>
      </c>
      <c r="C10" s="377" t="s">
        <v>631</v>
      </c>
      <c r="D10" s="378">
        <v>9</v>
      </c>
      <c r="E10" s="379" t="s">
        <v>655</v>
      </c>
      <c r="F10" s="379" t="s">
        <v>655</v>
      </c>
      <c r="G10" s="379" t="s">
        <v>655</v>
      </c>
      <c r="H10" s="381">
        <v>0</v>
      </c>
      <c r="I10" s="381">
        <v>144</v>
      </c>
      <c r="J10" s="381">
        <f t="shared" si="0"/>
        <v>144</v>
      </c>
      <c r="K10" s="382" t="s">
        <v>136</v>
      </c>
    </row>
    <row r="11" spans="1:11">
      <c r="A11" s="377">
        <v>6</v>
      </c>
      <c r="B11" s="377" t="s">
        <v>1196</v>
      </c>
      <c r="C11" s="377" t="s">
        <v>630</v>
      </c>
      <c r="D11" s="378">
        <v>25</v>
      </c>
      <c r="E11" s="379" t="s">
        <v>655</v>
      </c>
      <c r="F11" s="379" t="s">
        <v>655</v>
      </c>
      <c r="G11" s="379" t="s">
        <v>655</v>
      </c>
      <c r="H11" s="381">
        <v>0</v>
      </c>
      <c r="I11" s="381">
        <v>400</v>
      </c>
      <c r="J11" s="381">
        <f t="shared" si="0"/>
        <v>400</v>
      </c>
      <c r="K11" s="382" t="s">
        <v>136</v>
      </c>
    </row>
    <row r="12" spans="1:11">
      <c r="A12" s="377">
        <v>7</v>
      </c>
      <c r="B12" s="377" t="s">
        <v>422</v>
      </c>
      <c r="C12" s="377" t="s">
        <v>630</v>
      </c>
      <c r="D12" s="378">
        <v>17</v>
      </c>
      <c r="E12" s="379" t="s">
        <v>655</v>
      </c>
      <c r="F12" s="379" t="s">
        <v>655</v>
      </c>
      <c r="G12" s="379" t="s">
        <v>655</v>
      </c>
      <c r="H12" s="381">
        <v>272</v>
      </c>
      <c r="I12" s="381">
        <v>0</v>
      </c>
      <c r="J12" s="381">
        <f t="shared" si="0"/>
        <v>272</v>
      </c>
      <c r="K12" s="382" t="s">
        <v>136</v>
      </c>
    </row>
    <row r="13" spans="1:11">
      <c r="A13" s="377">
        <v>8</v>
      </c>
      <c r="B13" s="377" t="s">
        <v>1194</v>
      </c>
      <c r="C13" s="377" t="s">
        <v>630</v>
      </c>
      <c r="D13" s="378">
        <v>8</v>
      </c>
      <c r="E13" s="379" t="s">
        <v>655</v>
      </c>
      <c r="F13" s="380">
        <v>1</v>
      </c>
      <c r="G13" s="379" t="s">
        <v>655</v>
      </c>
      <c r="H13" s="381">
        <v>0</v>
      </c>
      <c r="I13" s="381">
        <v>133</v>
      </c>
      <c r="J13" s="381">
        <f t="shared" si="0"/>
        <v>133</v>
      </c>
      <c r="K13" s="382" t="s">
        <v>136</v>
      </c>
    </row>
    <row r="14" spans="1:11">
      <c r="A14" s="377">
        <v>9</v>
      </c>
      <c r="B14" s="377" t="s">
        <v>307</v>
      </c>
      <c r="C14" s="377" t="s">
        <v>629</v>
      </c>
      <c r="D14" s="378">
        <v>10</v>
      </c>
      <c r="E14" s="379" t="s">
        <v>655</v>
      </c>
      <c r="F14" s="380">
        <v>1</v>
      </c>
      <c r="G14" s="380">
        <v>1</v>
      </c>
      <c r="H14" s="381">
        <v>0</v>
      </c>
      <c r="I14" s="381">
        <v>169</v>
      </c>
      <c r="J14" s="381">
        <f t="shared" si="0"/>
        <v>169</v>
      </c>
      <c r="K14" s="382" t="s">
        <v>136</v>
      </c>
    </row>
    <row r="15" spans="1:11">
      <c r="A15" s="377">
        <v>10</v>
      </c>
      <c r="B15" s="377" t="s">
        <v>393</v>
      </c>
      <c r="C15" s="377" t="s">
        <v>628</v>
      </c>
      <c r="D15" s="378">
        <v>19</v>
      </c>
      <c r="E15" s="379" t="s">
        <v>655</v>
      </c>
      <c r="F15" s="380">
        <v>3</v>
      </c>
      <c r="G15" s="379" t="s">
        <v>655</v>
      </c>
      <c r="H15" s="381">
        <v>0</v>
      </c>
      <c r="I15" s="381">
        <v>319</v>
      </c>
      <c r="J15" s="381">
        <f t="shared" si="0"/>
        <v>319</v>
      </c>
      <c r="K15" s="382" t="s">
        <v>136</v>
      </c>
    </row>
    <row r="16" spans="1:11">
      <c r="A16" s="377">
        <v>11</v>
      </c>
      <c r="B16" s="377" t="s">
        <v>432</v>
      </c>
      <c r="C16" s="377" t="s">
        <v>591</v>
      </c>
      <c r="D16" s="378">
        <v>47</v>
      </c>
      <c r="E16" s="379" t="s">
        <v>655</v>
      </c>
      <c r="F16" s="380">
        <v>1</v>
      </c>
      <c r="G16" s="379" t="s">
        <v>655</v>
      </c>
      <c r="H16" s="381">
        <v>0</v>
      </c>
      <c r="I16" s="381">
        <v>757</v>
      </c>
      <c r="J16" s="381">
        <f t="shared" si="0"/>
        <v>757</v>
      </c>
      <c r="K16" s="382" t="s">
        <v>136</v>
      </c>
    </row>
    <row r="17" spans="1:11">
      <c r="A17" s="377">
        <v>12</v>
      </c>
      <c r="B17" s="377" t="s">
        <v>338</v>
      </c>
      <c r="C17" s="377" t="s">
        <v>627</v>
      </c>
      <c r="D17" s="378">
        <v>13</v>
      </c>
      <c r="E17" s="379" t="s">
        <v>655</v>
      </c>
      <c r="F17" s="379" t="s">
        <v>655</v>
      </c>
      <c r="G17" s="380">
        <v>2</v>
      </c>
      <c r="H17" s="381">
        <v>0</v>
      </c>
      <c r="I17" s="381">
        <v>216</v>
      </c>
      <c r="J17" s="381">
        <f t="shared" si="0"/>
        <v>216</v>
      </c>
      <c r="K17" s="382" t="s">
        <v>136</v>
      </c>
    </row>
    <row r="18" spans="1:11">
      <c r="A18" s="377">
        <v>13</v>
      </c>
      <c r="B18" s="377" t="s">
        <v>561</v>
      </c>
      <c r="C18" s="377" t="s">
        <v>626</v>
      </c>
      <c r="D18" s="378">
        <v>21</v>
      </c>
      <c r="E18" s="379" t="s">
        <v>655</v>
      </c>
      <c r="F18" s="380">
        <v>1</v>
      </c>
      <c r="G18" s="380">
        <v>3</v>
      </c>
      <c r="H18" s="381">
        <v>0</v>
      </c>
      <c r="I18" s="381">
        <v>353</v>
      </c>
      <c r="J18" s="381">
        <f t="shared" si="0"/>
        <v>353</v>
      </c>
      <c r="K18" s="382" t="s">
        <v>136</v>
      </c>
    </row>
    <row r="19" spans="1:11">
      <c r="A19" s="377">
        <v>14</v>
      </c>
      <c r="B19" s="377" t="s">
        <v>315</v>
      </c>
      <c r="C19" s="377" t="s">
        <v>625</v>
      </c>
      <c r="D19" s="378">
        <v>5</v>
      </c>
      <c r="E19" s="378">
        <v>1</v>
      </c>
      <c r="F19" s="379" t="s">
        <v>655</v>
      </c>
      <c r="G19" s="379" t="s">
        <v>655</v>
      </c>
      <c r="H19" s="381">
        <v>0</v>
      </c>
      <c r="I19" s="381">
        <v>96</v>
      </c>
      <c r="J19" s="381">
        <f t="shared" si="0"/>
        <v>96</v>
      </c>
      <c r="K19" s="382" t="s">
        <v>136</v>
      </c>
    </row>
    <row r="20" spans="1:11">
      <c r="A20" s="377">
        <v>15</v>
      </c>
      <c r="B20" s="377" t="s">
        <v>1323</v>
      </c>
      <c r="C20" s="377" t="s">
        <v>581</v>
      </c>
      <c r="D20" s="378">
        <v>7</v>
      </c>
      <c r="E20" s="378">
        <v>1</v>
      </c>
      <c r="F20" s="379" t="s">
        <v>655</v>
      </c>
      <c r="G20" s="379" t="s">
        <v>655</v>
      </c>
      <c r="H20" s="381">
        <v>10</v>
      </c>
      <c r="I20" s="381">
        <v>70</v>
      </c>
      <c r="J20" s="381">
        <f t="shared" si="0"/>
        <v>80</v>
      </c>
      <c r="K20" s="382" t="s">
        <v>1358</v>
      </c>
    </row>
    <row r="21" spans="1:11">
      <c r="A21" s="377">
        <v>16</v>
      </c>
      <c r="B21" s="377" t="s">
        <v>624</v>
      </c>
      <c r="C21" s="377" t="s">
        <v>623</v>
      </c>
      <c r="D21" s="378">
        <v>16</v>
      </c>
      <c r="E21" s="379" t="s">
        <v>655</v>
      </c>
      <c r="F21" s="379" t="s">
        <v>655</v>
      </c>
      <c r="G21" s="379" t="s">
        <v>655</v>
      </c>
      <c r="H21" s="381">
        <v>0</v>
      </c>
      <c r="I21" s="381">
        <v>256</v>
      </c>
      <c r="J21" s="381">
        <f t="shared" si="0"/>
        <v>256</v>
      </c>
      <c r="K21" s="382" t="s">
        <v>136</v>
      </c>
    </row>
    <row r="22" spans="1:11">
      <c r="A22" s="377">
        <v>17</v>
      </c>
      <c r="B22" s="377" t="s">
        <v>1322</v>
      </c>
      <c r="C22" s="377" t="s">
        <v>615</v>
      </c>
      <c r="D22" s="378">
        <v>25</v>
      </c>
      <c r="E22" s="378">
        <v>1</v>
      </c>
      <c r="F22" s="380">
        <v>1</v>
      </c>
      <c r="G22" s="379" t="s">
        <v>655</v>
      </c>
      <c r="H22" s="381">
        <v>0</v>
      </c>
      <c r="I22" s="381">
        <v>391</v>
      </c>
      <c r="J22" s="381">
        <f t="shared" si="0"/>
        <v>391</v>
      </c>
      <c r="K22" s="382" t="s">
        <v>136</v>
      </c>
    </row>
    <row r="23" spans="1:11">
      <c r="A23" s="377">
        <v>18</v>
      </c>
      <c r="B23" s="377" t="s">
        <v>423</v>
      </c>
      <c r="C23" s="377" t="s">
        <v>621</v>
      </c>
      <c r="D23" s="378">
        <v>61</v>
      </c>
      <c r="E23" s="378">
        <v>13</v>
      </c>
      <c r="F23" s="379" t="s">
        <v>655</v>
      </c>
      <c r="G23" s="379" t="s">
        <v>655</v>
      </c>
      <c r="H23" s="381">
        <v>0</v>
      </c>
      <c r="I23" s="381">
        <v>0</v>
      </c>
      <c r="J23" s="381">
        <f t="shared" si="0"/>
        <v>0</v>
      </c>
      <c r="K23" s="382" t="s">
        <v>136</v>
      </c>
    </row>
    <row r="24" spans="1:11">
      <c r="A24" s="377">
        <v>19</v>
      </c>
      <c r="B24" s="377" t="s">
        <v>337</v>
      </c>
      <c r="C24" s="377" t="s">
        <v>620</v>
      </c>
      <c r="D24" s="378">
        <v>9</v>
      </c>
      <c r="E24" s="378">
        <v>1</v>
      </c>
      <c r="F24" s="379" t="s">
        <v>655</v>
      </c>
      <c r="G24" s="379" t="s">
        <v>655</v>
      </c>
      <c r="H24" s="381">
        <v>0</v>
      </c>
      <c r="I24" s="381">
        <v>160</v>
      </c>
      <c r="J24" s="381">
        <f t="shared" si="0"/>
        <v>160</v>
      </c>
      <c r="K24" s="382" t="s">
        <v>136</v>
      </c>
    </row>
    <row r="25" spans="1:11">
      <c r="A25" s="377">
        <v>20</v>
      </c>
      <c r="B25" s="377" t="s">
        <v>314</v>
      </c>
      <c r="C25" s="377" t="s">
        <v>589</v>
      </c>
      <c r="D25" s="378">
        <v>7</v>
      </c>
      <c r="E25" s="379" t="s">
        <v>655</v>
      </c>
      <c r="F25" s="380">
        <v>1</v>
      </c>
      <c r="G25" s="380">
        <v>7</v>
      </c>
      <c r="H25" s="381">
        <v>0</v>
      </c>
      <c r="I25" s="381">
        <v>145</v>
      </c>
      <c r="J25" s="381">
        <f t="shared" si="0"/>
        <v>145</v>
      </c>
      <c r="K25" s="382" t="s">
        <v>136</v>
      </c>
    </row>
    <row r="26" spans="1:11">
      <c r="A26" s="377">
        <v>21</v>
      </c>
      <c r="B26" s="377" t="s">
        <v>431</v>
      </c>
      <c r="C26" s="377" t="s">
        <v>588</v>
      </c>
      <c r="D26" s="378">
        <v>31</v>
      </c>
      <c r="E26" s="379" t="s">
        <v>655</v>
      </c>
      <c r="F26" s="379" t="s">
        <v>655</v>
      </c>
      <c r="G26" s="380">
        <v>1</v>
      </c>
      <c r="H26" s="381">
        <v>500</v>
      </c>
      <c r="I26" s="381">
        <v>0</v>
      </c>
      <c r="J26" s="381">
        <f t="shared" si="0"/>
        <v>500</v>
      </c>
      <c r="K26" s="382" t="s">
        <v>136</v>
      </c>
    </row>
    <row r="27" spans="1:11">
      <c r="A27" s="377">
        <v>22</v>
      </c>
      <c r="B27" s="377" t="s">
        <v>302</v>
      </c>
      <c r="C27" s="377" t="s">
        <v>657</v>
      </c>
      <c r="D27" s="378">
        <v>3</v>
      </c>
      <c r="E27" s="379" t="s">
        <v>655</v>
      </c>
      <c r="F27" s="379" t="s">
        <v>655</v>
      </c>
      <c r="G27" s="379" t="s">
        <v>655</v>
      </c>
      <c r="H27" s="381">
        <v>0</v>
      </c>
      <c r="I27" s="381">
        <v>48</v>
      </c>
      <c r="J27" s="381">
        <f t="shared" si="0"/>
        <v>48</v>
      </c>
      <c r="K27" s="382" t="s">
        <v>136</v>
      </c>
    </row>
    <row r="28" spans="1:11">
      <c r="A28" s="377">
        <v>23</v>
      </c>
      <c r="B28" s="377" t="s">
        <v>17</v>
      </c>
      <c r="C28" s="377" t="s">
        <v>617</v>
      </c>
      <c r="D28" s="378">
        <v>14</v>
      </c>
      <c r="E28" s="379" t="s">
        <v>655</v>
      </c>
      <c r="F28" s="380">
        <v>1</v>
      </c>
      <c r="G28" s="380">
        <v>1</v>
      </c>
      <c r="H28" s="381">
        <v>0</v>
      </c>
      <c r="I28" s="381">
        <v>233</v>
      </c>
      <c r="J28" s="381">
        <f t="shared" si="0"/>
        <v>233</v>
      </c>
      <c r="K28" s="382" t="s">
        <v>136</v>
      </c>
    </row>
    <row r="29" spans="1:11">
      <c r="A29" s="377">
        <v>24</v>
      </c>
      <c r="B29" s="377" t="s">
        <v>316</v>
      </c>
      <c r="C29" s="377" t="s">
        <v>586</v>
      </c>
      <c r="D29" s="378">
        <v>7</v>
      </c>
      <c r="E29" s="379" t="s">
        <v>655</v>
      </c>
      <c r="F29" s="379" t="s">
        <v>655</v>
      </c>
      <c r="G29" s="379" t="s">
        <v>655</v>
      </c>
      <c r="H29" s="381">
        <v>0</v>
      </c>
      <c r="I29" s="381">
        <v>112</v>
      </c>
      <c r="J29" s="381">
        <f t="shared" si="0"/>
        <v>112</v>
      </c>
      <c r="K29" s="382" t="s">
        <v>136</v>
      </c>
    </row>
    <row r="30" spans="1:11">
      <c r="A30" s="377">
        <v>25</v>
      </c>
      <c r="B30" s="377" t="s">
        <v>1321</v>
      </c>
      <c r="C30" s="377" t="s">
        <v>1320</v>
      </c>
      <c r="D30" s="378">
        <v>3</v>
      </c>
      <c r="E30" s="379" t="s">
        <v>655</v>
      </c>
      <c r="F30" s="380">
        <v>3</v>
      </c>
      <c r="G30" s="379" t="s">
        <v>655</v>
      </c>
      <c r="H30" s="381">
        <v>0</v>
      </c>
      <c r="I30" s="381">
        <v>66</v>
      </c>
      <c r="J30" s="381">
        <f t="shared" si="0"/>
        <v>66</v>
      </c>
      <c r="K30" s="382" t="s">
        <v>136</v>
      </c>
    </row>
    <row r="31" spans="1:11">
      <c r="A31" s="377">
        <v>26</v>
      </c>
      <c r="B31" s="377" t="s">
        <v>638</v>
      </c>
      <c r="C31" s="377" t="s">
        <v>585</v>
      </c>
      <c r="D31" s="378">
        <v>9</v>
      </c>
      <c r="E31" s="379" t="s">
        <v>655</v>
      </c>
      <c r="F31" s="380">
        <v>3</v>
      </c>
      <c r="G31" s="380">
        <v>2</v>
      </c>
      <c r="H31" s="381">
        <v>0</v>
      </c>
      <c r="I31" s="381">
        <v>167</v>
      </c>
      <c r="J31" s="381">
        <f t="shared" si="0"/>
        <v>167</v>
      </c>
      <c r="K31" s="382" t="s">
        <v>136</v>
      </c>
    </row>
    <row r="32" spans="1:11">
      <c r="A32" s="377">
        <v>27</v>
      </c>
      <c r="B32" s="377" t="s">
        <v>309</v>
      </c>
      <c r="C32" s="377" t="s">
        <v>616</v>
      </c>
      <c r="D32" s="378">
        <v>3</v>
      </c>
      <c r="E32" s="378">
        <v>1</v>
      </c>
      <c r="F32" s="379" t="s">
        <v>655</v>
      </c>
      <c r="G32" s="379" t="s">
        <v>655</v>
      </c>
      <c r="H32" s="381">
        <v>0</v>
      </c>
      <c r="I32" s="381">
        <v>64</v>
      </c>
      <c r="J32" s="381">
        <f t="shared" si="0"/>
        <v>64</v>
      </c>
      <c r="K32" s="382" t="s">
        <v>136</v>
      </c>
    </row>
    <row r="33" spans="1:11">
      <c r="A33" s="377">
        <v>28</v>
      </c>
      <c r="B33" s="377" t="s">
        <v>427</v>
      </c>
      <c r="C33" s="377" t="s">
        <v>614</v>
      </c>
      <c r="D33" s="378">
        <v>34</v>
      </c>
      <c r="E33" s="379" t="s">
        <v>655</v>
      </c>
      <c r="F33" s="380">
        <v>4</v>
      </c>
      <c r="G33" s="380">
        <v>1</v>
      </c>
      <c r="H33" s="381">
        <v>118</v>
      </c>
      <c r="I33" s="381">
        <v>450</v>
      </c>
      <c r="J33" s="381">
        <f t="shared" si="0"/>
        <v>568</v>
      </c>
      <c r="K33" s="382" t="s">
        <v>136</v>
      </c>
    </row>
    <row r="34" spans="1:11">
      <c r="A34" s="377">
        <v>29</v>
      </c>
      <c r="B34" s="377" t="s">
        <v>327</v>
      </c>
      <c r="C34" s="377" t="s">
        <v>613</v>
      </c>
      <c r="D34" s="378">
        <v>10</v>
      </c>
      <c r="E34" s="379" t="s">
        <v>655</v>
      </c>
      <c r="F34" s="379" t="s">
        <v>655</v>
      </c>
      <c r="G34" s="379" t="s">
        <v>655</v>
      </c>
      <c r="H34" s="383">
        <v>0</v>
      </c>
      <c r="I34" s="381">
        <v>160</v>
      </c>
      <c r="J34" s="381">
        <f t="shared" si="0"/>
        <v>160</v>
      </c>
      <c r="K34" s="382" t="s">
        <v>136</v>
      </c>
    </row>
    <row r="35" spans="1:11">
      <c r="A35" s="377">
        <v>30</v>
      </c>
      <c r="B35" s="377" t="s">
        <v>321</v>
      </c>
      <c r="C35" s="377" t="s">
        <v>612</v>
      </c>
      <c r="D35" s="378">
        <v>8</v>
      </c>
      <c r="E35" s="379" t="s">
        <v>655</v>
      </c>
      <c r="F35" s="380">
        <v>3</v>
      </c>
      <c r="G35" s="380">
        <v>1</v>
      </c>
      <c r="H35" s="381">
        <v>147</v>
      </c>
      <c r="I35" s="381">
        <v>0</v>
      </c>
      <c r="J35" s="381">
        <f t="shared" si="0"/>
        <v>147</v>
      </c>
      <c r="K35" s="382" t="s">
        <v>136</v>
      </c>
    </row>
    <row r="36" spans="1:11">
      <c r="A36" s="377">
        <v>31</v>
      </c>
      <c r="B36" s="377" t="s">
        <v>353</v>
      </c>
      <c r="C36" s="377" t="s">
        <v>611</v>
      </c>
      <c r="D36" s="378">
        <v>5</v>
      </c>
      <c r="E36" s="379" t="s">
        <v>655</v>
      </c>
      <c r="F36" s="379" t="s">
        <v>655</v>
      </c>
      <c r="G36" s="379" t="s">
        <v>655</v>
      </c>
      <c r="H36" s="383">
        <v>0</v>
      </c>
      <c r="I36" s="381">
        <v>80</v>
      </c>
      <c r="J36" s="381">
        <f t="shared" si="0"/>
        <v>80</v>
      </c>
      <c r="K36" s="382" t="s">
        <v>136</v>
      </c>
    </row>
    <row r="37" spans="1:11">
      <c r="A37" s="377">
        <v>32</v>
      </c>
      <c r="B37" s="377" t="s">
        <v>313</v>
      </c>
      <c r="C37" s="377" t="s">
        <v>610</v>
      </c>
      <c r="D37" s="378">
        <v>18</v>
      </c>
      <c r="E37" s="379" t="s">
        <v>655</v>
      </c>
      <c r="F37" s="380">
        <v>2</v>
      </c>
      <c r="G37" s="380">
        <v>2</v>
      </c>
      <c r="H37" s="383">
        <v>0</v>
      </c>
      <c r="I37" s="381">
        <v>306</v>
      </c>
      <c r="J37" s="381">
        <f t="shared" si="0"/>
        <v>306</v>
      </c>
      <c r="K37" s="382" t="s">
        <v>136</v>
      </c>
    </row>
    <row r="38" spans="1:11">
      <c r="A38" s="377">
        <v>33</v>
      </c>
      <c r="B38" s="377" t="s">
        <v>421</v>
      </c>
      <c r="C38" s="377" t="s">
        <v>609</v>
      </c>
      <c r="D38" s="378">
        <v>24</v>
      </c>
      <c r="E38" s="379" t="s">
        <v>655</v>
      </c>
      <c r="F38" s="380">
        <v>3</v>
      </c>
      <c r="G38" s="380">
        <v>2</v>
      </c>
      <c r="H38" s="381">
        <v>147</v>
      </c>
      <c r="I38" s="381">
        <v>260</v>
      </c>
      <c r="J38" s="381">
        <f t="shared" ref="J38:J61" si="1">H38+I38</f>
        <v>407</v>
      </c>
      <c r="K38" s="382" t="s">
        <v>136</v>
      </c>
    </row>
    <row r="39" spans="1:11">
      <c r="A39" s="377">
        <v>34</v>
      </c>
      <c r="B39" s="377" t="s">
        <v>608</v>
      </c>
      <c r="C39" s="377" t="s">
        <v>607</v>
      </c>
      <c r="D39" s="378">
        <v>6</v>
      </c>
      <c r="E39" s="379" t="s">
        <v>655</v>
      </c>
      <c r="F39" s="379" t="s">
        <v>655</v>
      </c>
      <c r="G39" s="380">
        <v>1</v>
      </c>
      <c r="H39" s="381">
        <v>100</v>
      </c>
      <c r="I39" s="381">
        <v>0</v>
      </c>
      <c r="J39" s="381">
        <f t="shared" si="1"/>
        <v>100</v>
      </c>
      <c r="K39" s="382" t="s">
        <v>136</v>
      </c>
    </row>
    <row r="40" spans="1:11">
      <c r="A40" s="377">
        <v>35</v>
      </c>
      <c r="B40" s="377" t="s">
        <v>345</v>
      </c>
      <c r="C40" s="377" t="s">
        <v>606</v>
      </c>
      <c r="D40" s="378">
        <v>25</v>
      </c>
      <c r="E40" s="379" t="s">
        <v>655</v>
      </c>
      <c r="F40" s="380">
        <v>2</v>
      </c>
      <c r="G40" s="379" t="s">
        <v>655</v>
      </c>
      <c r="H40" s="383">
        <v>0</v>
      </c>
      <c r="I40" s="381">
        <v>410</v>
      </c>
      <c r="J40" s="381">
        <f t="shared" si="1"/>
        <v>410</v>
      </c>
      <c r="K40" s="382" t="s">
        <v>136</v>
      </c>
    </row>
    <row r="41" spans="1:11">
      <c r="A41" s="377">
        <v>36</v>
      </c>
      <c r="B41" s="377" t="s">
        <v>442</v>
      </c>
      <c r="C41" s="377" t="s">
        <v>605</v>
      </c>
      <c r="D41" s="378">
        <v>13</v>
      </c>
      <c r="E41" s="379" t="s">
        <v>655</v>
      </c>
      <c r="F41" s="379" t="s">
        <v>655</v>
      </c>
      <c r="G41" s="379" t="s">
        <v>655</v>
      </c>
      <c r="H41" s="383">
        <v>0</v>
      </c>
      <c r="I41" s="381">
        <v>208</v>
      </c>
      <c r="J41" s="381">
        <f t="shared" si="1"/>
        <v>208</v>
      </c>
      <c r="K41" s="382" t="s">
        <v>136</v>
      </c>
    </row>
    <row r="42" spans="1:11">
      <c r="A42" s="377">
        <v>37</v>
      </c>
      <c r="B42" s="377" t="s">
        <v>347</v>
      </c>
      <c r="C42" s="377" t="s">
        <v>604</v>
      </c>
      <c r="D42" s="378">
        <v>12</v>
      </c>
      <c r="E42" s="379" t="s">
        <v>655</v>
      </c>
      <c r="F42" s="379" t="s">
        <v>655</v>
      </c>
      <c r="G42" s="379" t="s">
        <v>655</v>
      </c>
      <c r="H42" s="383">
        <v>0</v>
      </c>
      <c r="I42" s="381">
        <v>192</v>
      </c>
      <c r="J42" s="381">
        <f t="shared" si="1"/>
        <v>192</v>
      </c>
      <c r="K42" s="382" t="s">
        <v>136</v>
      </c>
    </row>
    <row r="43" spans="1:11">
      <c r="A43" s="377">
        <v>38</v>
      </c>
      <c r="B43" s="377" t="s">
        <v>343</v>
      </c>
      <c r="C43" s="377" t="s">
        <v>603</v>
      </c>
      <c r="D43" s="378">
        <v>5</v>
      </c>
      <c r="E43" s="379" t="s">
        <v>655</v>
      </c>
      <c r="F43" s="380">
        <v>2</v>
      </c>
      <c r="G43" s="379" t="s">
        <v>655</v>
      </c>
      <c r="H43" s="383">
        <v>0</v>
      </c>
      <c r="I43" s="381">
        <v>90</v>
      </c>
      <c r="J43" s="381">
        <f t="shared" si="1"/>
        <v>90</v>
      </c>
      <c r="K43" s="382" t="s">
        <v>136</v>
      </c>
    </row>
    <row r="44" spans="1:11">
      <c r="A44" s="377">
        <v>39</v>
      </c>
      <c r="B44" s="377" t="s">
        <v>602</v>
      </c>
      <c r="C44" s="377" t="s">
        <v>601</v>
      </c>
      <c r="D44" s="378">
        <v>12</v>
      </c>
      <c r="E44" s="379" t="s">
        <v>655</v>
      </c>
      <c r="F44" s="379" t="s">
        <v>655</v>
      </c>
      <c r="G44" s="379" t="s">
        <v>655</v>
      </c>
      <c r="H44" s="383">
        <v>0</v>
      </c>
      <c r="I44" s="381">
        <v>192</v>
      </c>
      <c r="J44" s="381">
        <f t="shared" si="1"/>
        <v>192</v>
      </c>
      <c r="K44" s="382" t="s">
        <v>136</v>
      </c>
    </row>
    <row r="45" spans="1:11">
      <c r="A45" s="377">
        <v>40</v>
      </c>
      <c r="B45" s="377" t="s">
        <v>1319</v>
      </c>
      <c r="C45" s="377" t="s">
        <v>600</v>
      </c>
      <c r="D45" s="378">
        <v>22</v>
      </c>
      <c r="E45" s="378">
        <v>11</v>
      </c>
      <c r="F45" s="379" t="s">
        <v>655</v>
      </c>
      <c r="G45" s="380">
        <v>1</v>
      </c>
      <c r="H45" s="381">
        <v>0</v>
      </c>
      <c r="I45" s="381">
        <v>508</v>
      </c>
      <c r="J45" s="381">
        <f t="shared" si="1"/>
        <v>508</v>
      </c>
      <c r="K45" s="382" t="s">
        <v>136</v>
      </c>
    </row>
    <row r="46" spans="1:11">
      <c r="A46" s="377">
        <v>41</v>
      </c>
      <c r="B46" s="377" t="s">
        <v>565</v>
      </c>
      <c r="C46" s="377" t="s">
        <v>1318</v>
      </c>
      <c r="D46" s="378">
        <v>2</v>
      </c>
      <c r="E46" s="379" t="s">
        <v>655</v>
      </c>
      <c r="F46" s="379" t="s">
        <v>655</v>
      </c>
      <c r="G46" s="380" t="s">
        <v>655</v>
      </c>
      <c r="H46" s="381">
        <v>0</v>
      </c>
      <c r="I46" s="381">
        <v>32</v>
      </c>
      <c r="J46" s="381">
        <f t="shared" si="1"/>
        <v>32</v>
      </c>
      <c r="K46" s="382" t="s">
        <v>136</v>
      </c>
    </row>
    <row r="47" spans="1:11">
      <c r="A47" s="377">
        <v>42</v>
      </c>
      <c r="B47" s="377" t="s">
        <v>311</v>
      </c>
      <c r="C47" s="377" t="s">
        <v>599</v>
      </c>
      <c r="D47" s="378">
        <v>11</v>
      </c>
      <c r="E47" s="379" t="s">
        <v>655</v>
      </c>
      <c r="F47" s="379" t="s">
        <v>655</v>
      </c>
      <c r="G47" s="380" t="s">
        <v>655</v>
      </c>
      <c r="H47" s="381">
        <v>0</v>
      </c>
      <c r="I47" s="381">
        <v>198</v>
      </c>
      <c r="J47" s="381">
        <f t="shared" si="1"/>
        <v>198</v>
      </c>
      <c r="K47" s="382" t="s">
        <v>136</v>
      </c>
    </row>
    <row r="48" spans="1:11">
      <c r="A48" s="377">
        <v>43</v>
      </c>
      <c r="B48" s="377" t="s">
        <v>1317</v>
      </c>
      <c r="C48" s="377" t="s">
        <v>583</v>
      </c>
      <c r="D48" s="378">
        <v>10</v>
      </c>
      <c r="E48" s="379" t="s">
        <v>655</v>
      </c>
      <c r="F48" s="379" t="s">
        <v>655</v>
      </c>
      <c r="G48" s="380" t="s">
        <v>655</v>
      </c>
      <c r="H48" s="381">
        <v>0</v>
      </c>
      <c r="I48" s="381">
        <v>160</v>
      </c>
      <c r="J48" s="381">
        <f t="shared" si="1"/>
        <v>160</v>
      </c>
      <c r="K48" s="382" t="s">
        <v>136</v>
      </c>
    </row>
    <row r="49" spans="1:14">
      <c r="A49" s="377">
        <v>44</v>
      </c>
      <c r="B49" s="377" t="s">
        <v>127</v>
      </c>
      <c r="C49" s="377" t="s">
        <v>598</v>
      </c>
      <c r="D49" s="378">
        <v>9</v>
      </c>
      <c r="E49" s="378">
        <v>3</v>
      </c>
      <c r="F49" s="379" t="s">
        <v>655</v>
      </c>
      <c r="G49" s="380" t="s">
        <v>655</v>
      </c>
      <c r="H49" s="381">
        <v>192</v>
      </c>
      <c r="I49" s="381">
        <v>0</v>
      </c>
      <c r="J49" s="381">
        <f t="shared" si="1"/>
        <v>192</v>
      </c>
      <c r="K49" s="382" t="s">
        <v>136</v>
      </c>
    </row>
    <row r="50" spans="1:14">
      <c r="A50" s="377">
        <v>45</v>
      </c>
      <c r="B50" s="377" t="s">
        <v>426</v>
      </c>
      <c r="C50" s="377" t="s">
        <v>597</v>
      </c>
      <c r="D50" s="378">
        <v>17</v>
      </c>
      <c r="E50" s="378">
        <v>2</v>
      </c>
      <c r="F50" s="379" t="s">
        <v>655</v>
      </c>
      <c r="G50" s="380" t="s">
        <v>655</v>
      </c>
      <c r="H50" s="381">
        <v>32</v>
      </c>
      <c r="I50" s="381">
        <v>256</v>
      </c>
      <c r="J50" s="381">
        <f t="shared" si="1"/>
        <v>288</v>
      </c>
      <c r="K50" s="382" t="s">
        <v>136</v>
      </c>
    </row>
    <row r="51" spans="1:14">
      <c r="A51" s="377">
        <v>46</v>
      </c>
      <c r="B51" s="377" t="s">
        <v>128</v>
      </c>
      <c r="C51" s="377" t="s">
        <v>596</v>
      </c>
      <c r="D51" s="378">
        <v>1</v>
      </c>
      <c r="E51" s="379" t="s">
        <v>655</v>
      </c>
      <c r="F51" s="379" t="s">
        <v>655</v>
      </c>
      <c r="G51" s="380" t="s">
        <v>655</v>
      </c>
      <c r="H51" s="381">
        <v>0</v>
      </c>
      <c r="I51" s="381">
        <v>18</v>
      </c>
      <c r="J51" s="381">
        <f t="shared" si="1"/>
        <v>18</v>
      </c>
      <c r="K51" s="382" t="s">
        <v>136</v>
      </c>
    </row>
    <row r="52" spans="1:14">
      <c r="A52" s="377">
        <v>47</v>
      </c>
      <c r="B52" s="377" t="s">
        <v>303</v>
      </c>
      <c r="C52" s="377" t="s">
        <v>595</v>
      </c>
      <c r="D52" s="378">
        <v>14</v>
      </c>
      <c r="E52" s="378">
        <v>1</v>
      </c>
      <c r="F52" s="379" t="s">
        <v>655</v>
      </c>
      <c r="G52" s="380" t="s">
        <v>655</v>
      </c>
      <c r="H52" s="381">
        <v>0</v>
      </c>
      <c r="I52" s="381">
        <v>240</v>
      </c>
      <c r="J52" s="381">
        <f t="shared" si="1"/>
        <v>240</v>
      </c>
      <c r="K52" s="382" t="s">
        <v>136</v>
      </c>
    </row>
    <row r="53" spans="1:14">
      <c r="A53" s="377">
        <v>48</v>
      </c>
      <c r="B53" s="377" t="s">
        <v>425</v>
      </c>
      <c r="C53" s="377" t="s">
        <v>594</v>
      </c>
      <c r="D53" s="378">
        <v>45</v>
      </c>
      <c r="E53" s="379" t="s">
        <v>655</v>
      </c>
      <c r="F53" s="380">
        <v>4</v>
      </c>
      <c r="G53" s="380">
        <v>9</v>
      </c>
      <c r="H53" s="381">
        <v>200</v>
      </c>
      <c r="I53" s="381">
        <v>569</v>
      </c>
      <c r="J53" s="381">
        <f t="shared" si="1"/>
        <v>769</v>
      </c>
      <c r="K53" s="382" t="s">
        <v>136</v>
      </c>
    </row>
    <row r="54" spans="1:14">
      <c r="A54" s="377">
        <v>49</v>
      </c>
      <c r="B54" s="377" t="s">
        <v>434</v>
      </c>
      <c r="C54" s="377" t="s">
        <v>578</v>
      </c>
      <c r="D54" s="378">
        <v>26</v>
      </c>
      <c r="E54" s="379" t="s">
        <v>655</v>
      </c>
      <c r="F54" s="379" t="s">
        <v>655</v>
      </c>
      <c r="G54" s="380">
        <v>9</v>
      </c>
      <c r="H54" s="381">
        <v>100</v>
      </c>
      <c r="I54" s="381">
        <v>352</v>
      </c>
      <c r="J54" s="381">
        <f t="shared" si="1"/>
        <v>452</v>
      </c>
      <c r="K54" s="382" t="s">
        <v>136</v>
      </c>
    </row>
    <row r="55" spans="1:14">
      <c r="A55" s="377">
        <v>50</v>
      </c>
      <c r="B55" s="377" t="s">
        <v>637</v>
      </c>
      <c r="C55" s="377" t="s">
        <v>582</v>
      </c>
      <c r="D55" s="378">
        <v>2</v>
      </c>
      <c r="E55" s="379" t="s">
        <v>655</v>
      </c>
      <c r="F55" s="380">
        <v>1</v>
      </c>
      <c r="G55" s="380" t="s">
        <v>655</v>
      </c>
      <c r="H55" s="381">
        <v>0</v>
      </c>
      <c r="I55" s="381">
        <v>44</v>
      </c>
      <c r="J55" s="381">
        <f t="shared" si="1"/>
        <v>44</v>
      </c>
      <c r="K55" s="382" t="s">
        <v>136</v>
      </c>
    </row>
    <row r="56" spans="1:14">
      <c r="A56" s="377">
        <v>51</v>
      </c>
      <c r="B56" s="377" t="s">
        <v>417</v>
      </c>
      <c r="C56" s="377" t="s">
        <v>582</v>
      </c>
      <c r="D56" s="378">
        <v>4</v>
      </c>
      <c r="E56" s="379" t="s">
        <v>655</v>
      </c>
      <c r="F56" s="379" t="s">
        <v>655</v>
      </c>
      <c r="G56" s="380" t="s">
        <v>655</v>
      </c>
      <c r="H56" s="381">
        <v>0</v>
      </c>
      <c r="I56" s="381">
        <v>64</v>
      </c>
      <c r="J56" s="381">
        <f t="shared" si="1"/>
        <v>64</v>
      </c>
      <c r="K56" s="382" t="s">
        <v>136</v>
      </c>
    </row>
    <row r="57" spans="1:14">
      <c r="A57" s="377">
        <v>52</v>
      </c>
      <c r="B57" s="377" t="s">
        <v>289</v>
      </c>
      <c r="C57" s="377" t="s">
        <v>577</v>
      </c>
      <c r="D57" s="378">
        <v>3</v>
      </c>
      <c r="E57" s="378">
        <v>2</v>
      </c>
      <c r="F57" s="379" t="s">
        <v>655</v>
      </c>
      <c r="G57" s="380" t="s">
        <v>655</v>
      </c>
      <c r="H57" s="381">
        <v>0</v>
      </c>
      <c r="I57" s="381">
        <v>80</v>
      </c>
      <c r="J57" s="381">
        <f t="shared" si="1"/>
        <v>80</v>
      </c>
      <c r="K57" s="382" t="s">
        <v>136</v>
      </c>
    </row>
    <row r="58" spans="1:14">
      <c r="A58" s="377">
        <v>53</v>
      </c>
      <c r="B58" s="377" t="s">
        <v>320</v>
      </c>
      <c r="C58" s="377" t="s">
        <v>593</v>
      </c>
      <c r="D58" s="378">
        <v>8</v>
      </c>
      <c r="E58" s="378">
        <v>1</v>
      </c>
      <c r="F58" s="379" t="s">
        <v>655</v>
      </c>
      <c r="G58" s="380">
        <v>3</v>
      </c>
      <c r="H58" s="381">
        <v>0</v>
      </c>
      <c r="I58" s="381">
        <v>156</v>
      </c>
      <c r="J58" s="381">
        <f t="shared" si="1"/>
        <v>156</v>
      </c>
      <c r="K58" s="382" t="s">
        <v>136</v>
      </c>
    </row>
    <row r="59" spans="1:14">
      <c r="A59" s="377">
        <v>54</v>
      </c>
      <c r="B59" s="377" t="s">
        <v>326</v>
      </c>
      <c r="C59" s="377" t="s">
        <v>592</v>
      </c>
      <c r="D59" s="378">
        <v>15</v>
      </c>
      <c r="E59" s="379" t="s">
        <v>655</v>
      </c>
      <c r="F59" s="379" t="s">
        <v>655</v>
      </c>
      <c r="G59" s="380" t="s">
        <v>655</v>
      </c>
      <c r="H59" s="381">
        <v>20</v>
      </c>
      <c r="I59" s="381">
        <v>220</v>
      </c>
      <c r="J59" s="381">
        <f t="shared" si="1"/>
        <v>240</v>
      </c>
      <c r="K59" s="382" t="s">
        <v>136</v>
      </c>
    </row>
    <row r="60" spans="1:14">
      <c r="A60" s="377">
        <v>55</v>
      </c>
      <c r="B60" s="377" t="s">
        <v>433</v>
      </c>
      <c r="C60" s="377" t="s">
        <v>575</v>
      </c>
      <c r="D60" s="378">
        <v>8</v>
      </c>
      <c r="E60" s="379" t="s">
        <v>655</v>
      </c>
      <c r="F60" s="379" t="s">
        <v>655</v>
      </c>
      <c r="G60" s="380" t="s">
        <v>655</v>
      </c>
      <c r="H60" s="381">
        <v>0</v>
      </c>
      <c r="I60" s="381">
        <v>128</v>
      </c>
      <c r="J60" s="381">
        <f t="shared" si="1"/>
        <v>128</v>
      </c>
      <c r="K60" s="382" t="s">
        <v>136</v>
      </c>
    </row>
    <row r="61" spans="1:14">
      <c r="A61" s="377">
        <v>56</v>
      </c>
      <c r="B61" s="377" t="s">
        <v>564</v>
      </c>
      <c r="C61" s="377" t="s">
        <v>579</v>
      </c>
      <c r="D61" s="378">
        <v>0</v>
      </c>
      <c r="E61" s="378">
        <v>1</v>
      </c>
      <c r="F61" s="379" t="s">
        <v>655</v>
      </c>
      <c r="G61" s="380" t="s">
        <v>655</v>
      </c>
      <c r="H61" s="381">
        <v>16</v>
      </c>
      <c r="I61" s="381">
        <v>0</v>
      </c>
      <c r="J61" s="381">
        <f t="shared" si="1"/>
        <v>16</v>
      </c>
      <c r="K61" s="382" t="s">
        <v>136</v>
      </c>
    </row>
    <row r="62" spans="1:14">
      <c r="A62" s="506" t="s">
        <v>3</v>
      </c>
      <c r="B62" s="507"/>
      <c r="C62" s="508"/>
      <c r="D62" s="384">
        <f t="shared" ref="D62:J62" si="2">SUM(D6:D61)</f>
        <v>819</v>
      </c>
      <c r="E62" s="385">
        <f t="shared" si="2"/>
        <v>42</v>
      </c>
      <c r="F62" s="384">
        <f t="shared" si="2"/>
        <v>41</v>
      </c>
      <c r="G62" s="384">
        <f t="shared" si="2"/>
        <v>47</v>
      </c>
      <c r="H62" s="386">
        <f t="shared" si="2"/>
        <v>2525</v>
      </c>
      <c r="I62" s="386">
        <f t="shared" si="2"/>
        <v>10353</v>
      </c>
      <c r="J62" s="387">
        <f t="shared" si="2"/>
        <v>12878</v>
      </c>
    </row>
    <row r="63" spans="1:14">
      <c r="A63" s="388"/>
      <c r="B63" s="26"/>
      <c r="C63" s="26"/>
      <c r="D63" s="29"/>
      <c r="E63" s="389"/>
      <c r="F63" s="26"/>
      <c r="G63" s="26"/>
      <c r="H63" s="26"/>
      <c r="I63" s="26"/>
      <c r="J63" s="26"/>
      <c r="K63" s="18"/>
    </row>
    <row r="64" spans="1:14">
      <c r="A64" s="388"/>
      <c r="B64" s="494" t="s">
        <v>0</v>
      </c>
      <c r="C64" s="495"/>
      <c r="D64" s="29"/>
      <c r="E64" s="18"/>
      <c r="F64" s="18"/>
      <c r="G64" s="18"/>
      <c r="H64" s="18"/>
      <c r="I64" s="18"/>
      <c r="J64" s="18"/>
      <c r="K64" s="18"/>
      <c r="L64" s="18"/>
      <c r="M64" s="18"/>
      <c r="N64" s="18"/>
    </row>
    <row r="65" spans="1:14" s="330" customFormat="1" ht="27" customHeight="1">
      <c r="A65" s="391"/>
      <c r="B65" s="331" t="s">
        <v>1316</v>
      </c>
      <c r="C65" s="68">
        <f>J62</f>
        <v>12878</v>
      </c>
      <c r="D65" s="392"/>
      <c r="E65" s="54"/>
      <c r="F65" s="54"/>
      <c r="G65" s="54"/>
      <c r="H65" s="54"/>
      <c r="I65" s="54"/>
      <c r="J65" s="54"/>
      <c r="K65" s="54"/>
      <c r="L65" s="54"/>
      <c r="M65" s="54"/>
      <c r="N65" s="54"/>
    </row>
    <row r="66" spans="1:14" s="330" customFormat="1" ht="27" customHeight="1">
      <c r="A66" s="391"/>
      <c r="B66" s="331" t="s">
        <v>414</v>
      </c>
      <c r="C66" s="68">
        <v>1307</v>
      </c>
      <c r="D66" s="392"/>
      <c r="E66" s="54"/>
      <c r="F66" s="54"/>
      <c r="G66" s="54"/>
      <c r="H66" s="54"/>
      <c r="I66" s="54"/>
      <c r="J66" s="54"/>
      <c r="K66" s="54"/>
      <c r="L66" s="54"/>
      <c r="M66" s="54"/>
      <c r="N66" s="54"/>
    </row>
    <row r="67" spans="1:14">
      <c r="A67" s="390"/>
      <c r="B67" s="332" t="s">
        <v>3</v>
      </c>
      <c r="C67" s="333">
        <f>SUM(C65:C66)</f>
        <v>14185</v>
      </c>
      <c r="D67" s="29"/>
      <c r="E67" s="18"/>
      <c r="F67" s="18"/>
      <c r="G67" s="18"/>
      <c r="H67" s="18"/>
      <c r="I67" s="18"/>
      <c r="J67" s="18"/>
      <c r="K67" s="18"/>
      <c r="L67" s="18"/>
      <c r="M67" s="18"/>
      <c r="N67" s="18"/>
    </row>
    <row r="68" spans="1:14">
      <c r="A68" s="390"/>
      <c r="B68" s="26"/>
      <c r="C68" s="26"/>
      <c r="D68" s="29"/>
      <c r="E68" s="18"/>
      <c r="F68" s="18"/>
      <c r="G68" s="18"/>
      <c r="H68" s="18"/>
      <c r="I68" s="18"/>
      <c r="J68" s="18"/>
      <c r="K68" s="18"/>
      <c r="L68" s="18"/>
      <c r="M68" s="18"/>
      <c r="N68" s="18"/>
    </row>
    <row r="69" spans="1:14">
      <c r="A69" s="390"/>
      <c r="B69" s="26"/>
      <c r="C69" s="26"/>
      <c r="D69" s="29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1:14">
      <c r="B70" s="484" t="s">
        <v>51</v>
      </c>
      <c r="C70" s="485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spans="1:14" s="393" customFormat="1" ht="27" customHeight="1">
      <c r="B71" s="334" t="s">
        <v>1007</v>
      </c>
      <c r="C71" s="394">
        <v>30</v>
      </c>
      <c r="D71" s="395"/>
      <c r="E71" s="395"/>
      <c r="F71" s="395"/>
      <c r="G71" s="395"/>
      <c r="H71" s="395"/>
      <c r="I71" s="395"/>
      <c r="J71" s="395"/>
      <c r="K71" s="395"/>
      <c r="L71" s="395"/>
      <c r="M71" s="395"/>
      <c r="N71" s="395"/>
    </row>
    <row r="72" spans="1:14" s="393" customFormat="1" ht="27" customHeight="1">
      <c r="B72" s="334" t="s">
        <v>1315</v>
      </c>
      <c r="C72" s="394">
        <v>326</v>
      </c>
      <c r="D72" s="395"/>
      <c r="E72" s="395"/>
      <c r="F72" s="395"/>
      <c r="G72" s="395"/>
      <c r="H72" s="395"/>
      <c r="I72" s="395"/>
      <c r="J72" s="395"/>
      <c r="K72" s="395"/>
      <c r="L72" s="395"/>
      <c r="M72" s="395"/>
      <c r="N72" s="395"/>
    </row>
    <row r="73" spans="1:14" s="393" customFormat="1" ht="27" customHeight="1">
      <c r="B73" s="334" t="s">
        <v>1014</v>
      </c>
      <c r="C73" s="394">
        <v>2060</v>
      </c>
      <c r="D73" s="395"/>
      <c r="E73" s="395"/>
      <c r="F73" s="395"/>
      <c r="G73" s="395"/>
      <c r="H73" s="395"/>
      <c r="I73" s="395"/>
      <c r="J73" s="395"/>
      <c r="K73" s="395"/>
      <c r="L73" s="395"/>
      <c r="M73" s="395"/>
      <c r="N73" s="395"/>
    </row>
    <row r="74" spans="1:14" s="393" customFormat="1" ht="27" customHeight="1">
      <c r="B74" s="334" t="s">
        <v>1314</v>
      </c>
      <c r="C74" s="394">
        <v>1260</v>
      </c>
      <c r="D74" s="395"/>
      <c r="E74" s="395"/>
      <c r="F74" s="395"/>
      <c r="G74" s="395"/>
      <c r="H74" s="395"/>
      <c r="I74" s="395"/>
      <c r="J74" s="395"/>
      <c r="K74" s="395"/>
      <c r="L74" s="395"/>
      <c r="M74" s="395"/>
      <c r="N74" s="395"/>
    </row>
    <row r="75" spans="1:14" s="393" customFormat="1" ht="27" customHeight="1">
      <c r="B75" s="334" t="s">
        <v>1312</v>
      </c>
      <c r="C75" s="394">
        <v>460</v>
      </c>
      <c r="D75" s="395"/>
      <c r="E75" s="395"/>
      <c r="F75" s="395"/>
      <c r="G75" s="395"/>
      <c r="H75" s="395"/>
      <c r="I75" s="395"/>
      <c r="J75" s="395"/>
      <c r="K75" s="395"/>
      <c r="L75" s="395"/>
      <c r="M75" s="395"/>
      <c r="N75" s="395"/>
    </row>
    <row r="76" spans="1:14" s="393" customFormat="1" ht="27" customHeight="1">
      <c r="B76" s="334" t="s">
        <v>1311</v>
      </c>
      <c r="C76" s="394">
        <v>595</v>
      </c>
      <c r="D76" s="395"/>
      <c r="E76" s="395"/>
      <c r="F76" s="395"/>
      <c r="G76" s="395"/>
      <c r="H76" s="395"/>
      <c r="I76" s="395"/>
      <c r="J76" s="395"/>
      <c r="K76" s="395"/>
      <c r="L76" s="395"/>
      <c r="M76" s="395"/>
      <c r="N76" s="395"/>
    </row>
    <row r="77" spans="1:14" s="393" customFormat="1" ht="27" customHeight="1">
      <c r="B77" s="334" t="s">
        <v>1310</v>
      </c>
      <c r="C77" s="394">
        <v>1133</v>
      </c>
      <c r="D77" s="395"/>
      <c r="E77" s="395"/>
      <c r="F77" s="395"/>
      <c r="G77" s="395"/>
      <c r="H77" s="395"/>
      <c r="I77" s="395"/>
      <c r="J77" s="395"/>
      <c r="K77" s="395"/>
      <c r="L77" s="395"/>
      <c r="M77" s="395"/>
      <c r="N77" s="395"/>
    </row>
    <row r="78" spans="1:14" s="393" customFormat="1" ht="27" customHeight="1">
      <c r="B78" s="334" t="s">
        <v>1309</v>
      </c>
      <c r="C78" s="394">
        <v>103.5</v>
      </c>
      <c r="D78" s="395"/>
      <c r="E78" s="395"/>
      <c r="F78" s="395"/>
      <c r="G78" s="395"/>
      <c r="H78" s="395"/>
      <c r="I78" s="395"/>
      <c r="J78" s="395"/>
      <c r="K78" s="395"/>
      <c r="L78" s="395"/>
      <c r="M78" s="395"/>
      <c r="N78" s="395"/>
    </row>
    <row r="79" spans="1:14" s="393" customFormat="1" ht="27" customHeight="1">
      <c r="B79" s="334" t="s">
        <v>1308</v>
      </c>
      <c r="C79" s="394">
        <v>30</v>
      </c>
      <c r="D79" s="395"/>
      <c r="E79" s="395"/>
      <c r="F79" s="395"/>
      <c r="G79" s="395"/>
      <c r="H79" s="395"/>
      <c r="I79" s="395"/>
      <c r="J79" s="395"/>
      <c r="K79" s="395"/>
      <c r="L79" s="395"/>
      <c r="M79" s="395"/>
      <c r="N79" s="395"/>
    </row>
    <row r="80" spans="1:14" s="393" customFormat="1" ht="27" customHeight="1">
      <c r="B80" s="334" t="s">
        <v>1307</v>
      </c>
      <c r="C80" s="394">
        <v>26</v>
      </c>
      <c r="D80" s="395"/>
      <c r="E80" s="395"/>
      <c r="F80" s="395"/>
      <c r="G80" s="395"/>
      <c r="H80" s="395"/>
      <c r="I80" s="395"/>
      <c r="J80" s="395"/>
      <c r="K80" s="395"/>
      <c r="L80" s="395"/>
      <c r="M80" s="395"/>
      <c r="N80" s="395"/>
    </row>
    <row r="81" spans="2:14" s="393" customFormat="1" ht="27" customHeight="1">
      <c r="B81" s="334" t="s">
        <v>1306</v>
      </c>
      <c r="C81" s="394">
        <v>200</v>
      </c>
      <c r="D81" s="395"/>
      <c r="E81" s="395"/>
      <c r="F81" s="395"/>
      <c r="G81" s="395"/>
      <c r="H81" s="395"/>
      <c r="I81" s="395"/>
      <c r="J81" s="395"/>
      <c r="K81" s="395"/>
      <c r="L81" s="395"/>
      <c r="M81" s="395"/>
      <c r="N81" s="395"/>
    </row>
    <row r="82" spans="2:14" s="393" customFormat="1" ht="27" customHeight="1">
      <c r="B82" s="334" t="s">
        <v>664</v>
      </c>
      <c r="C82" s="394">
        <v>410</v>
      </c>
      <c r="D82" s="395"/>
      <c r="E82" s="395"/>
      <c r="F82" s="395"/>
      <c r="G82" s="395"/>
      <c r="H82" s="395"/>
      <c r="I82" s="395"/>
      <c r="J82" s="395"/>
      <c r="K82" s="395"/>
      <c r="L82" s="395"/>
      <c r="M82" s="395"/>
      <c r="N82" s="395"/>
    </row>
    <row r="83" spans="2:14" s="393" customFormat="1" ht="27" customHeight="1">
      <c r="B83" s="334" t="s">
        <v>1305</v>
      </c>
      <c r="C83" s="394">
        <v>230</v>
      </c>
      <c r="D83" s="395"/>
      <c r="E83" s="395"/>
      <c r="F83" s="395"/>
      <c r="G83" s="395"/>
      <c r="H83" s="395"/>
      <c r="I83" s="395"/>
      <c r="J83" s="395"/>
      <c r="K83" s="395"/>
      <c r="L83" s="395"/>
      <c r="M83" s="395"/>
      <c r="N83" s="395"/>
    </row>
    <row r="84" spans="2:14" s="393" customFormat="1" ht="27" customHeight="1">
      <c r="B84" s="334" t="s">
        <v>1329</v>
      </c>
      <c r="C84" s="394">
        <v>118.5</v>
      </c>
      <c r="D84" s="395"/>
      <c r="E84" s="395"/>
      <c r="F84" s="395"/>
      <c r="G84" s="395"/>
      <c r="H84" s="395"/>
      <c r="I84" s="395"/>
      <c r="J84" s="395"/>
      <c r="K84" s="395"/>
      <c r="L84" s="395"/>
      <c r="M84" s="395"/>
      <c r="N84" s="395"/>
    </row>
    <row r="85" spans="2:14" s="393" customFormat="1" ht="27" customHeight="1">
      <c r="B85" s="334" t="s">
        <v>1304</v>
      </c>
      <c r="C85" s="394">
        <v>136</v>
      </c>
      <c r="D85" s="395"/>
      <c r="E85" s="395"/>
      <c r="F85" s="395"/>
      <c r="G85" s="395"/>
      <c r="H85" s="395"/>
      <c r="I85" s="395"/>
      <c r="J85" s="395"/>
      <c r="K85" s="395"/>
      <c r="L85" s="395"/>
      <c r="M85" s="395"/>
      <c r="N85" s="395"/>
    </row>
    <row r="86" spans="2:14" s="393" customFormat="1" ht="27" customHeight="1">
      <c r="B86" s="334" t="s">
        <v>1303</v>
      </c>
      <c r="C86" s="394">
        <v>22.38</v>
      </c>
      <c r="D86" s="395"/>
      <c r="E86" s="395"/>
      <c r="F86" s="395"/>
      <c r="G86" s="395"/>
      <c r="H86" s="395"/>
      <c r="I86" s="395"/>
      <c r="J86" s="395"/>
      <c r="K86" s="395"/>
      <c r="L86" s="395"/>
      <c r="M86" s="395"/>
      <c r="N86" s="395"/>
    </row>
    <row r="87" spans="2:14" s="393" customFormat="1" ht="27" customHeight="1">
      <c r="B87" s="334" t="s">
        <v>1302</v>
      </c>
      <c r="C87" s="394">
        <v>13</v>
      </c>
      <c r="D87" s="395"/>
      <c r="E87" s="395"/>
      <c r="F87" s="395"/>
      <c r="G87" s="395"/>
      <c r="H87" s="395"/>
      <c r="I87" s="395"/>
      <c r="J87" s="395"/>
      <c r="K87" s="395"/>
      <c r="L87" s="395"/>
      <c r="M87" s="395"/>
      <c r="N87" s="395"/>
    </row>
    <row r="88" spans="2:14" s="393" customFormat="1" ht="27" customHeight="1">
      <c r="B88" s="334" t="s">
        <v>1301</v>
      </c>
      <c r="C88" s="394">
        <v>24.65</v>
      </c>
      <c r="D88" s="395"/>
      <c r="E88" s="395"/>
      <c r="F88" s="395"/>
      <c r="G88" s="395"/>
      <c r="H88" s="395"/>
      <c r="I88" s="395"/>
      <c r="J88" s="395"/>
      <c r="K88" s="395"/>
      <c r="L88" s="395"/>
      <c r="M88" s="395"/>
      <c r="N88" s="395"/>
    </row>
    <row r="89" spans="2:14" s="393" customFormat="1" ht="27" customHeight="1">
      <c r="B89" s="334" t="s">
        <v>1300</v>
      </c>
      <c r="C89" s="394">
        <v>12</v>
      </c>
      <c r="D89" s="395"/>
      <c r="E89" s="395"/>
      <c r="F89" s="395"/>
      <c r="G89" s="395"/>
      <c r="H89" s="395"/>
      <c r="I89" s="395"/>
      <c r="J89" s="395"/>
      <c r="K89" s="395"/>
      <c r="L89" s="395"/>
      <c r="M89" s="395"/>
      <c r="N89" s="395"/>
    </row>
    <row r="90" spans="2:14" s="393" customFormat="1" ht="27" customHeight="1">
      <c r="B90" s="334" t="s">
        <v>1009</v>
      </c>
      <c r="C90" s="394">
        <v>60</v>
      </c>
      <c r="D90" s="395"/>
      <c r="E90" s="395"/>
      <c r="F90" s="395"/>
      <c r="G90" s="395"/>
      <c r="H90" s="395"/>
      <c r="I90" s="395"/>
      <c r="J90" s="395"/>
      <c r="K90" s="395"/>
      <c r="L90" s="395"/>
      <c r="M90" s="395"/>
      <c r="N90" s="395"/>
    </row>
    <row r="91" spans="2:14" s="393" customFormat="1" ht="27" customHeight="1">
      <c r="B91" s="334" t="s">
        <v>1299</v>
      </c>
      <c r="C91" s="394">
        <v>20</v>
      </c>
      <c r="D91" s="395"/>
      <c r="E91" s="395"/>
      <c r="F91" s="395"/>
      <c r="G91" s="395"/>
      <c r="H91" s="395"/>
      <c r="I91" s="395"/>
      <c r="J91" s="395"/>
      <c r="K91" s="395"/>
      <c r="L91" s="395"/>
      <c r="M91" s="395"/>
      <c r="N91" s="395"/>
    </row>
    <row r="92" spans="2:14" s="393" customFormat="1" ht="27" customHeight="1">
      <c r="B92" s="334" t="s">
        <v>1298</v>
      </c>
      <c r="C92" s="394">
        <v>60</v>
      </c>
      <c r="D92" s="395"/>
      <c r="E92" s="395"/>
      <c r="F92" s="395"/>
      <c r="G92" s="395"/>
      <c r="H92" s="395"/>
      <c r="I92" s="395"/>
      <c r="J92" s="395"/>
      <c r="K92" s="395"/>
      <c r="L92" s="395"/>
      <c r="M92" s="395"/>
      <c r="N92" s="395"/>
    </row>
    <row r="93" spans="2:14" s="393" customFormat="1" ht="27" customHeight="1">
      <c r="B93" s="334" t="s">
        <v>1297</v>
      </c>
      <c r="C93" s="394">
        <v>210</v>
      </c>
      <c r="D93" s="395"/>
      <c r="E93" s="395"/>
      <c r="F93" s="395"/>
      <c r="G93" s="395"/>
      <c r="H93" s="395"/>
      <c r="I93" s="395"/>
      <c r="J93" s="395"/>
      <c r="K93" s="395"/>
      <c r="L93" s="395"/>
      <c r="M93" s="395"/>
      <c r="N93" s="395"/>
    </row>
    <row r="94" spans="2:14" s="393" customFormat="1" ht="27" customHeight="1">
      <c r="B94" s="334" t="s">
        <v>1366</v>
      </c>
      <c r="C94" s="394">
        <v>250</v>
      </c>
      <c r="D94" s="395"/>
      <c r="E94" s="395"/>
      <c r="F94" s="395"/>
      <c r="G94" s="395"/>
      <c r="H94" s="395"/>
      <c r="I94" s="395"/>
      <c r="J94" s="395"/>
      <c r="K94" s="395"/>
      <c r="L94" s="395"/>
      <c r="M94" s="395"/>
      <c r="N94" s="395"/>
    </row>
    <row r="95" spans="2:14" s="393" customFormat="1" ht="27" customHeight="1">
      <c r="B95" s="334" t="s">
        <v>1296</v>
      </c>
      <c r="C95" s="394">
        <v>180</v>
      </c>
      <c r="D95" s="395"/>
      <c r="E95" s="395"/>
      <c r="F95" s="395"/>
      <c r="G95" s="395"/>
      <c r="H95" s="395"/>
      <c r="I95" s="395"/>
      <c r="J95" s="395"/>
      <c r="K95" s="395"/>
      <c r="L95" s="395"/>
      <c r="M95" s="395"/>
      <c r="N95" s="395"/>
    </row>
    <row r="96" spans="2:14" s="393" customFormat="1" ht="27" customHeight="1">
      <c r="B96" s="334" t="s">
        <v>1008</v>
      </c>
      <c r="C96" s="394">
        <v>100</v>
      </c>
      <c r="D96" s="395"/>
      <c r="E96" s="395"/>
      <c r="F96" s="395"/>
      <c r="G96" s="395"/>
      <c r="H96" s="395"/>
      <c r="I96" s="395"/>
      <c r="J96" s="395"/>
      <c r="K96" s="395"/>
      <c r="L96" s="395"/>
      <c r="M96" s="395"/>
      <c r="N96" s="395"/>
    </row>
    <row r="97" spans="2:14" s="393" customFormat="1" ht="27" customHeight="1">
      <c r="B97" s="334" t="s">
        <v>1295</v>
      </c>
      <c r="C97" s="394">
        <v>40</v>
      </c>
      <c r="D97" s="395"/>
      <c r="E97" s="395"/>
      <c r="F97" s="395"/>
      <c r="G97" s="395"/>
      <c r="H97" s="395"/>
      <c r="I97" s="395"/>
      <c r="J97" s="395"/>
      <c r="K97" s="395"/>
      <c r="L97" s="395"/>
      <c r="M97" s="395"/>
      <c r="N97" s="395"/>
    </row>
    <row r="98" spans="2:14">
      <c r="B98" s="338" t="s">
        <v>3</v>
      </c>
      <c r="C98" s="339">
        <f>SUM(C71:C97)</f>
        <v>8110.03</v>
      </c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</row>
    <row r="99" spans="2:14"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</row>
    <row r="100" spans="2:14">
      <c r="B100" s="26"/>
      <c r="C100" s="26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</row>
    <row r="101" spans="2:14">
      <c r="B101" s="26"/>
      <c r="C101" s="26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</row>
    <row r="102" spans="2:14">
      <c r="B102" s="340" t="s">
        <v>0</v>
      </c>
      <c r="C102" s="341">
        <f>C67</f>
        <v>14185</v>
      </c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</row>
    <row r="103" spans="2:14">
      <c r="B103" s="342" t="s">
        <v>51</v>
      </c>
      <c r="C103" s="343">
        <f>-C98</f>
        <v>-8110.03</v>
      </c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</row>
    <row r="104" spans="2:14">
      <c r="B104" s="5" t="s">
        <v>130</v>
      </c>
      <c r="C104" s="344">
        <f>C102+C103</f>
        <v>6074.97</v>
      </c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</row>
    <row r="105" spans="2:14"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</row>
    <row r="106" spans="2:14"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</row>
    <row r="107" spans="2:14">
      <c r="B107" s="501" t="s">
        <v>13</v>
      </c>
      <c r="C107" s="501"/>
      <c r="E107" s="18"/>
      <c r="F107" s="18"/>
      <c r="G107" s="18"/>
      <c r="H107" s="18"/>
      <c r="I107" s="18"/>
      <c r="J107" s="18"/>
      <c r="K107" s="18"/>
      <c r="L107" s="18"/>
      <c r="M107" s="18"/>
      <c r="N107" s="18"/>
    </row>
    <row r="108" spans="2:14">
      <c r="B108" s="357" t="s">
        <v>46</v>
      </c>
      <c r="C108" s="358" t="s">
        <v>9</v>
      </c>
      <c r="E108" s="18"/>
      <c r="F108" s="18"/>
      <c r="G108" s="18"/>
      <c r="H108" s="18"/>
      <c r="I108" s="18"/>
      <c r="J108" s="18"/>
      <c r="K108" s="18"/>
      <c r="L108" s="18"/>
      <c r="M108" s="18"/>
      <c r="N108" s="18"/>
    </row>
    <row r="109" spans="2:14">
      <c r="B109" s="359" t="s">
        <v>124</v>
      </c>
      <c r="C109" s="360">
        <v>48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</row>
    <row r="110" spans="2:14">
      <c r="B110" s="361" t="s">
        <v>3</v>
      </c>
      <c r="C110" s="360">
        <f>SUBTOTAL(9,C109:C109)</f>
        <v>48</v>
      </c>
      <c r="E110" s="18"/>
      <c r="F110" s="18"/>
      <c r="G110" s="18"/>
      <c r="H110" s="18"/>
      <c r="I110" s="18"/>
      <c r="J110" s="18"/>
      <c r="K110" s="18"/>
      <c r="L110" s="18"/>
      <c r="M110" s="18"/>
      <c r="N110" s="18"/>
    </row>
    <row r="111" spans="2:14">
      <c r="E111" s="18"/>
      <c r="F111" s="18"/>
      <c r="G111" s="18"/>
      <c r="H111" s="18"/>
      <c r="I111" s="18"/>
      <c r="J111" s="18"/>
      <c r="K111" s="18"/>
      <c r="L111" s="18"/>
      <c r="M111" s="18"/>
      <c r="N111" s="18"/>
    </row>
    <row r="112" spans="2:14">
      <c r="E112" s="18"/>
      <c r="F112" s="18"/>
      <c r="G112" s="18"/>
      <c r="H112" s="18"/>
      <c r="I112" s="18"/>
      <c r="J112" s="18"/>
      <c r="K112" s="18"/>
      <c r="L112" s="18"/>
      <c r="M112" s="18"/>
      <c r="N112" s="18"/>
    </row>
  </sheetData>
  <mergeCells count="7">
    <mergeCell ref="B107:C107"/>
    <mergeCell ref="B70:C70"/>
    <mergeCell ref="A1:K1"/>
    <mergeCell ref="A2:K2"/>
    <mergeCell ref="A3:K3"/>
    <mergeCell ref="A62:C62"/>
    <mergeCell ref="B64:C6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INGRESOS</vt:lpstr>
      <vt:lpstr>AFILIACIONES Y PERMISOS 2024</vt:lpstr>
      <vt:lpstr>AFILIACIONES Y PERMISOS 2025</vt:lpstr>
      <vt:lpstr>GAL'S 2025 </vt:lpstr>
      <vt:lpstr>CERTIFICADOS DE ASCENSO 2025</vt:lpstr>
      <vt:lpstr>FESTIVAL Y SELECTIVO JUNIOR</vt:lpstr>
      <vt:lpstr>OPEN DE LA FAMILIA</vt:lpstr>
      <vt:lpstr>CAMPEONATO ESCOLAR - COLEGIAL</vt:lpstr>
      <vt:lpstr>II OPEN INT NOV AVA POOM</vt:lpstr>
      <vt:lpstr>ACTUALIZACIÓN DE ARBITRAJE</vt:lpstr>
      <vt:lpstr>HANMADANG - OPEN CLASIFICADOS</vt:lpstr>
      <vt:lpstr>EGRESOS</vt:lpstr>
      <vt:lpstr>CUENTAS POR COBRAR Y POR PAGAR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TKD</dc:creator>
  <cp:lastModifiedBy>i5User23</cp:lastModifiedBy>
  <cp:lastPrinted>2025-09-27T17:31:21Z</cp:lastPrinted>
  <dcterms:created xsi:type="dcterms:W3CDTF">2022-09-21T14:20:50Z</dcterms:created>
  <dcterms:modified xsi:type="dcterms:W3CDTF">2025-09-29T20:51:59Z</dcterms:modified>
</cp:coreProperties>
</file>